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5"/>
  </bookViews>
  <sheets>
    <sheet name="příjmy" sheetId="1" r:id="rId1"/>
    <sheet name="výdaje" sheetId="2" r:id="rId2"/>
  </sheets>
  <definedNames>
    <definedName name="_xlnm.Print_Area" localSheetId="0">příjmy!$A$1:$P$29</definedName>
    <definedName name="_xlnm.Print_Area" localSheetId="1">výdaje!$A$1:$V$284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K19" i="1"/>
  <c r="R189" i="2"/>
  <c r="Q189" i="2"/>
  <c r="P189" i="2"/>
  <c r="O189" i="2"/>
  <c r="N189" i="2"/>
  <c r="M189" i="2"/>
  <c r="L189" i="2"/>
  <c r="K189" i="2"/>
  <c r="J189" i="2"/>
  <c r="R250" i="2" l="1"/>
  <c r="R41" i="2"/>
  <c r="R52" i="2" s="1"/>
  <c r="Q41" i="2"/>
  <c r="P41" i="2"/>
  <c r="O41" i="2"/>
  <c r="N41" i="2"/>
  <c r="M41" i="2"/>
  <c r="L41" i="2"/>
  <c r="K41" i="2"/>
  <c r="J41" i="2"/>
  <c r="R152" i="2" l="1"/>
  <c r="Q152" i="2"/>
  <c r="P152" i="2"/>
  <c r="O152" i="2"/>
  <c r="N152" i="2"/>
  <c r="M152" i="2"/>
  <c r="L152" i="2"/>
  <c r="K152" i="2"/>
  <c r="J152" i="2"/>
  <c r="R257" i="2"/>
  <c r="R253" i="2"/>
  <c r="R248" i="2"/>
  <c r="R246" i="2"/>
  <c r="R241" i="2"/>
  <c r="R228" i="2"/>
  <c r="R226" i="2"/>
  <c r="R223" i="2"/>
  <c r="R202" i="2"/>
  <c r="R200" i="2"/>
  <c r="R198" i="2"/>
  <c r="R196" i="2"/>
  <c r="R183" i="2"/>
  <c r="R178" i="2"/>
  <c r="R171" i="2"/>
  <c r="R169" i="2"/>
  <c r="R167" i="2"/>
  <c r="R165" i="2"/>
  <c r="R158" i="2"/>
  <c r="R146" i="2"/>
  <c r="R159" i="2" s="1"/>
  <c r="R101" i="2"/>
  <c r="R97" i="2"/>
  <c r="R80" i="2"/>
  <c r="R76" i="2"/>
  <c r="R71" i="2"/>
  <c r="R65" i="2"/>
  <c r="R59" i="2"/>
  <c r="R51" i="2"/>
  <c r="R45" i="2"/>
  <c r="R43" i="2"/>
  <c r="R29" i="2"/>
  <c r="R23" i="2"/>
  <c r="R21" i="2"/>
  <c r="R19" i="2"/>
  <c r="R13" i="2"/>
  <c r="R203" i="2" l="1"/>
  <c r="R102" i="2"/>
  <c r="R258" i="2"/>
  <c r="Q262" i="2"/>
  <c r="Q261" i="2"/>
  <c r="Q263" i="2" s="1"/>
  <c r="Q257" i="2"/>
  <c r="Q253" i="2"/>
  <c r="Q248" i="2"/>
  <c r="Q246" i="2"/>
  <c r="Q241" i="2"/>
  <c r="Q228" i="2"/>
  <c r="Q226" i="2"/>
  <c r="Q223" i="2"/>
  <c r="Q202" i="2"/>
  <c r="Q200" i="2"/>
  <c r="Q198" i="2"/>
  <c r="Q196" i="2"/>
  <c r="Q183" i="2"/>
  <c r="Q178" i="2"/>
  <c r="Q171" i="2"/>
  <c r="Q169" i="2"/>
  <c r="Q167" i="2"/>
  <c r="Q165" i="2"/>
  <c r="Q158" i="2"/>
  <c r="Q159" i="2" s="1"/>
  <c r="Q146" i="2"/>
  <c r="Q101" i="2"/>
  <c r="Q97" i="2"/>
  <c r="Q80" i="2"/>
  <c r="Q76" i="2"/>
  <c r="Q71" i="2"/>
  <c r="Q65" i="2"/>
  <c r="Q59" i="2"/>
  <c r="Q51" i="2"/>
  <c r="Q45" i="2"/>
  <c r="Q43" i="2"/>
  <c r="Q52" i="2"/>
  <c r="Q29" i="2"/>
  <c r="Q23" i="2"/>
  <c r="Q21" i="2"/>
  <c r="Q19" i="2"/>
  <c r="Q13" i="2"/>
  <c r="R259" i="2" l="1"/>
  <c r="Q102" i="2"/>
  <c r="Q203" i="2"/>
  <c r="Q258" i="2"/>
  <c r="Q259" i="2" s="1"/>
  <c r="P261" i="2"/>
  <c r="P59" i="2"/>
  <c r="S258" i="2"/>
  <c r="P51" i="2"/>
  <c r="O51" i="2"/>
  <c r="N51" i="2"/>
  <c r="M51" i="2"/>
  <c r="L51" i="2"/>
  <c r="K51" i="2"/>
  <c r="J51" i="2"/>
  <c r="P262" i="2"/>
  <c r="P257" i="2"/>
  <c r="P253" i="2"/>
  <c r="P248" i="2"/>
  <c r="P246" i="2"/>
  <c r="P241" i="2"/>
  <c r="P228" i="2"/>
  <c r="P226" i="2"/>
  <c r="P223" i="2"/>
  <c r="P202" i="2"/>
  <c r="P200" i="2"/>
  <c r="P198" i="2"/>
  <c r="P196" i="2"/>
  <c r="P183" i="2"/>
  <c r="P178" i="2"/>
  <c r="P171" i="2"/>
  <c r="P169" i="2"/>
  <c r="P167" i="2"/>
  <c r="P165" i="2"/>
  <c r="P158" i="2"/>
  <c r="P146" i="2"/>
  <c r="P159" i="2" s="1"/>
  <c r="P101" i="2"/>
  <c r="P97" i="2"/>
  <c r="P80" i="2"/>
  <c r="P76" i="2"/>
  <c r="P71" i="2"/>
  <c r="P65" i="2"/>
  <c r="P45" i="2"/>
  <c r="P43" i="2"/>
  <c r="P29" i="2"/>
  <c r="P23" i="2"/>
  <c r="P21" i="2"/>
  <c r="P19" i="2"/>
  <c r="P13" i="2"/>
  <c r="P263" i="2" l="1"/>
  <c r="P52" i="2"/>
  <c r="P258" i="2"/>
  <c r="P203" i="2"/>
  <c r="P102" i="2"/>
  <c r="O261" i="2"/>
  <c r="N261" i="2"/>
  <c r="M261" i="2"/>
  <c r="L261" i="2"/>
  <c r="K261" i="2"/>
  <c r="J261" i="2"/>
  <c r="O262" i="2"/>
  <c r="O257" i="2"/>
  <c r="O253" i="2"/>
  <c r="O248" i="2"/>
  <c r="O246" i="2"/>
  <c r="O241" i="2"/>
  <c r="O228" i="2"/>
  <c r="O226" i="2"/>
  <c r="O223" i="2"/>
  <c r="O202" i="2"/>
  <c r="O200" i="2"/>
  <c r="O198" i="2"/>
  <c r="O196" i="2"/>
  <c r="O183" i="2"/>
  <c r="O178" i="2"/>
  <c r="O171" i="2"/>
  <c r="O169" i="2"/>
  <c r="O167" i="2"/>
  <c r="O165" i="2"/>
  <c r="O158" i="2"/>
  <c r="O146" i="2"/>
  <c r="O159" i="2" s="1"/>
  <c r="O101" i="2"/>
  <c r="O97" i="2"/>
  <c r="O80" i="2"/>
  <c r="O76" i="2"/>
  <c r="O71" i="2"/>
  <c r="O65" i="2"/>
  <c r="O59" i="2"/>
  <c r="O45" i="2"/>
  <c r="O43" i="2"/>
  <c r="O29" i="2"/>
  <c r="O23" i="2"/>
  <c r="O21" i="2"/>
  <c r="O19" i="2"/>
  <c r="O13" i="2"/>
  <c r="P259" i="2" l="1"/>
  <c r="O203" i="2"/>
  <c r="O258" i="2"/>
  <c r="O52" i="2"/>
  <c r="O102" i="2"/>
  <c r="O263" i="2"/>
  <c r="O259" i="2" l="1"/>
  <c r="N262" i="2"/>
  <c r="N263" i="2" s="1"/>
  <c r="N257" i="2"/>
  <c r="N253" i="2"/>
  <c r="N248" i="2"/>
  <c r="N246" i="2"/>
  <c r="N241" i="2"/>
  <c r="N228" i="2"/>
  <c r="N226" i="2"/>
  <c r="N223" i="2"/>
  <c r="N202" i="2"/>
  <c r="N200" i="2"/>
  <c r="N198" i="2"/>
  <c r="N196" i="2"/>
  <c r="N183" i="2"/>
  <c r="N178" i="2"/>
  <c r="N171" i="2"/>
  <c r="N169" i="2"/>
  <c r="N167" i="2"/>
  <c r="N165" i="2"/>
  <c r="N158" i="2"/>
  <c r="N146" i="2"/>
  <c r="N159" i="2" s="1"/>
  <c r="N101" i="2"/>
  <c r="N97" i="2"/>
  <c r="N80" i="2"/>
  <c r="N76" i="2"/>
  <c r="N71" i="2"/>
  <c r="N65" i="2"/>
  <c r="N59" i="2"/>
  <c r="N45" i="2"/>
  <c r="N43" i="2"/>
  <c r="N29" i="2"/>
  <c r="N23" i="2"/>
  <c r="N21" i="2"/>
  <c r="N19" i="2"/>
  <c r="N13" i="2"/>
  <c r="N52" i="2" l="1"/>
  <c r="N203" i="2"/>
  <c r="N258" i="2"/>
  <c r="N102" i="2"/>
  <c r="M262" i="2"/>
  <c r="M263" i="2" s="1"/>
  <c r="M146" i="2"/>
  <c r="L146" i="2"/>
  <c r="L159" i="2" s="1"/>
  <c r="K146" i="2"/>
  <c r="J146" i="2"/>
  <c r="M257" i="2"/>
  <c r="M253" i="2"/>
  <c r="M248" i="2"/>
  <c r="M246" i="2"/>
  <c r="M241" i="2"/>
  <c r="M228" i="2"/>
  <c r="M226" i="2"/>
  <c r="M223" i="2"/>
  <c r="M202" i="2"/>
  <c r="M200" i="2"/>
  <c r="M198" i="2"/>
  <c r="M196" i="2"/>
  <c r="M183" i="2"/>
  <c r="M178" i="2"/>
  <c r="M171" i="2"/>
  <c r="M169" i="2"/>
  <c r="M167" i="2"/>
  <c r="M165" i="2"/>
  <c r="M158" i="2"/>
  <c r="M101" i="2"/>
  <c r="M97" i="2"/>
  <c r="M80" i="2"/>
  <c r="M76" i="2"/>
  <c r="M71" i="2"/>
  <c r="M65" i="2"/>
  <c r="M59" i="2"/>
  <c r="M45" i="2"/>
  <c r="M43" i="2"/>
  <c r="M29" i="2"/>
  <c r="M23" i="2"/>
  <c r="M21" i="2"/>
  <c r="M19" i="2"/>
  <c r="M13" i="2"/>
  <c r="L262" i="2"/>
  <c r="L263" i="2" s="1"/>
  <c r="L257" i="2"/>
  <c r="L253" i="2"/>
  <c r="L248" i="2"/>
  <c r="L246" i="2"/>
  <c r="L241" i="2"/>
  <c r="L228" i="2"/>
  <c r="L226" i="2"/>
  <c r="L223" i="2"/>
  <c r="L202" i="2"/>
  <c r="L200" i="2"/>
  <c r="L198" i="2"/>
  <c r="L196" i="2"/>
  <c r="L183" i="2"/>
  <c r="L178" i="2"/>
  <c r="L171" i="2"/>
  <c r="L169" i="2"/>
  <c r="L167" i="2"/>
  <c r="L165" i="2"/>
  <c r="L158" i="2"/>
  <c r="L101" i="2"/>
  <c r="L97" i="2"/>
  <c r="L80" i="2"/>
  <c r="L76" i="2"/>
  <c r="L71" i="2"/>
  <c r="L65" i="2"/>
  <c r="L59" i="2"/>
  <c r="L45" i="2"/>
  <c r="L43" i="2"/>
  <c r="L29" i="2"/>
  <c r="L23" i="2"/>
  <c r="L21" i="2"/>
  <c r="L19" i="2"/>
  <c r="L13" i="2"/>
  <c r="M159" i="2" l="1"/>
  <c r="L258" i="2"/>
  <c r="M52" i="2"/>
  <c r="M102" i="2"/>
  <c r="M203" i="2"/>
  <c r="N259" i="2"/>
  <c r="L52" i="2"/>
  <c r="M258" i="2"/>
  <c r="L203" i="2"/>
  <c r="L102" i="2"/>
  <c r="K262" i="2"/>
  <c r="J262" i="2"/>
  <c r="K257" i="2"/>
  <c r="K253" i="2"/>
  <c r="K43" i="2"/>
  <c r="K248" i="2"/>
  <c r="K246" i="2"/>
  <c r="K241" i="2"/>
  <c r="K228" i="2"/>
  <c r="K226" i="2"/>
  <c r="K223" i="2"/>
  <c r="K202" i="2"/>
  <c r="K200" i="2"/>
  <c r="K198" i="2"/>
  <c r="K196" i="2"/>
  <c r="K183" i="2"/>
  <c r="K178" i="2"/>
  <c r="K171" i="2"/>
  <c r="K169" i="2"/>
  <c r="K167" i="2"/>
  <c r="K165" i="2"/>
  <c r="K158" i="2"/>
  <c r="K159" i="2" s="1"/>
  <c r="K101" i="2"/>
  <c r="K97" i="2"/>
  <c r="K80" i="2"/>
  <c r="K76" i="2"/>
  <c r="K71" i="2"/>
  <c r="K65" i="2"/>
  <c r="K59" i="2"/>
  <c r="K45" i="2"/>
  <c r="K29" i="2"/>
  <c r="K23" i="2"/>
  <c r="K21" i="2"/>
  <c r="K19" i="2"/>
  <c r="K13" i="2"/>
  <c r="M259" i="2" l="1"/>
  <c r="L259" i="2"/>
  <c r="K52" i="2"/>
  <c r="K258" i="2"/>
  <c r="K102" i="2"/>
  <c r="K203" i="2"/>
  <c r="K263" i="2"/>
  <c r="K259" i="2" l="1"/>
  <c r="J202" i="2"/>
  <c r="J76" i="2"/>
  <c r="J226" i="2" l="1"/>
  <c r="J246" i="2" l="1"/>
  <c r="J228" i="2" l="1"/>
  <c r="J223" i="2"/>
  <c r="J200" i="2"/>
  <c r="J198" i="2"/>
  <c r="J196" i="2"/>
  <c r="J183" i="2"/>
  <c r="J178" i="2"/>
  <c r="J171" i="2"/>
  <c r="J169" i="2"/>
  <c r="J167" i="2"/>
  <c r="J165" i="2"/>
  <c r="J158" i="2"/>
  <c r="J159" i="2" s="1"/>
  <c r="J101" i="2"/>
  <c r="J97" i="2"/>
  <c r="J80" i="2"/>
  <c r="J71" i="2"/>
  <c r="J65" i="2"/>
  <c r="J59" i="2"/>
  <c r="J45" i="2"/>
  <c r="J29" i="2"/>
  <c r="J23" i="2"/>
  <c r="J21" i="2"/>
  <c r="J19" i="2"/>
  <c r="J13" i="2"/>
  <c r="J253" i="2"/>
  <c r="J248" i="2"/>
  <c r="J241" i="2"/>
  <c r="J258" i="2" l="1"/>
  <c r="J263" i="2"/>
  <c r="J203" i="2"/>
  <c r="J102" i="2"/>
  <c r="J52" i="2"/>
  <c r="J259" i="2" l="1"/>
</calcChain>
</file>

<file path=xl/sharedStrings.xml><?xml version="1.0" encoding="utf-8"?>
<sst xmlns="http://schemas.openxmlformats.org/spreadsheetml/2006/main" count="1369" uniqueCount="319">
  <si>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</si>
  <si>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</si>
  <si>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</si>
  <si>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</si>
  <si>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</si>
  <si>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</si>
  <si>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</si>
  <si>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</si>
  <si>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</si>
  <si>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</si>
  <si>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</si>
  <si>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</si>
  <si>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</si>
  <si>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</si>
  <si>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2321 </t>
  </si>
  <si>
    <t xml:space="preserve">3722 </t>
  </si>
  <si>
    <t>231</t>
  </si>
  <si>
    <t>10</t>
  </si>
  <si>
    <t>07</t>
  </si>
  <si>
    <t>3319</t>
  </si>
  <si>
    <t>08</t>
  </si>
  <si>
    <t>6171</t>
  </si>
  <si>
    <t xml:space="preserve">08 </t>
  </si>
  <si>
    <t xml:space="preserve">6171 </t>
  </si>
  <si>
    <t xml:space="preserve">09 </t>
  </si>
  <si>
    <t xml:space="preserve">4359 </t>
  </si>
  <si>
    <t xml:space="preserve">3612 </t>
  </si>
  <si>
    <t>3612</t>
  </si>
  <si>
    <t xml:space="preserve">3613 </t>
  </si>
  <si>
    <t xml:space="preserve">3632 </t>
  </si>
  <si>
    <t>12</t>
  </si>
  <si>
    <t>2212</t>
  </si>
  <si>
    <t xml:space="preserve">12 </t>
  </si>
  <si>
    <t xml:space="preserve">Celkem                                                                    </t>
  </si>
  <si>
    <t>návrh rozpočtu 2018</t>
  </si>
  <si>
    <t>Výdaje</t>
  </si>
  <si>
    <t xml:space="preserve">ZJ,NPJ </t>
  </si>
  <si>
    <t xml:space="preserve"> </t>
  </si>
  <si>
    <t>01</t>
  </si>
  <si>
    <t>odměny dohody</t>
  </si>
  <si>
    <t xml:space="preserve">5139 </t>
  </si>
  <si>
    <t>materiál</t>
  </si>
  <si>
    <t xml:space="preserve">5154 </t>
  </si>
  <si>
    <t>elektřina</t>
  </si>
  <si>
    <t xml:space="preserve">5161 </t>
  </si>
  <si>
    <t>služby pošt</t>
  </si>
  <si>
    <t xml:space="preserve">5169 </t>
  </si>
  <si>
    <t xml:space="preserve">služby   </t>
  </si>
  <si>
    <t xml:space="preserve">5171 </t>
  </si>
  <si>
    <t xml:space="preserve">opravy  </t>
  </si>
  <si>
    <t xml:space="preserve">5362 </t>
  </si>
  <si>
    <t>daně a poplatky</t>
  </si>
  <si>
    <t>6121</t>
  </si>
  <si>
    <t>budovy, stavby</t>
  </si>
  <si>
    <t xml:space="preserve">     </t>
  </si>
  <si>
    <t>Pitná voda</t>
  </si>
  <si>
    <t>služby</t>
  </si>
  <si>
    <t>opravy</t>
  </si>
  <si>
    <t>2321</t>
  </si>
  <si>
    <t>5499</t>
  </si>
  <si>
    <t>ostatní neinv. transfery</t>
  </si>
  <si>
    <t>6129</t>
  </si>
  <si>
    <t>DHM (VB)</t>
  </si>
  <si>
    <t>Odvádění a čištění odpadních vod a nakládání s kaly</t>
  </si>
  <si>
    <t xml:space="preserve">2322 </t>
  </si>
  <si>
    <t>Prevence</t>
  </si>
  <si>
    <t xml:space="preserve">3721 </t>
  </si>
  <si>
    <t>Nebezpečný odpad</t>
  </si>
  <si>
    <t>3722</t>
  </si>
  <si>
    <t>5161</t>
  </si>
  <si>
    <t>poštovné</t>
  </si>
  <si>
    <t xml:space="preserve">5164 </t>
  </si>
  <si>
    <t>pronájem kontejnerů</t>
  </si>
  <si>
    <t>Polygon</t>
  </si>
  <si>
    <t xml:space="preserve">    </t>
  </si>
  <si>
    <t>Sběr a svoz komunálních odpadů</t>
  </si>
  <si>
    <t>03</t>
  </si>
  <si>
    <t>5011</t>
  </si>
  <si>
    <t>platy</t>
  </si>
  <si>
    <t>5021</t>
  </si>
  <si>
    <t>5031</t>
  </si>
  <si>
    <t xml:space="preserve">sociální </t>
  </si>
  <si>
    <t>5032</t>
  </si>
  <si>
    <t>zdravotní</t>
  </si>
  <si>
    <t xml:space="preserve">03 </t>
  </si>
  <si>
    <t xml:space="preserve">2212 </t>
  </si>
  <si>
    <t xml:space="preserve">5156 </t>
  </si>
  <si>
    <t>pohonné hmoty</t>
  </si>
  <si>
    <t>5171</t>
  </si>
  <si>
    <t>budovy</t>
  </si>
  <si>
    <t>Silnice</t>
  </si>
  <si>
    <t>2292</t>
  </si>
  <si>
    <t>5323</t>
  </si>
  <si>
    <t>dotace dopravní obslužnost</t>
  </si>
  <si>
    <t>Provoz veřejné silniční dopravy</t>
  </si>
  <si>
    <t xml:space="preserve">05 </t>
  </si>
  <si>
    <t xml:space="preserve">3111 </t>
  </si>
  <si>
    <t xml:space="preserve">5331 </t>
  </si>
  <si>
    <t>příspěvek na provoz</t>
  </si>
  <si>
    <t>Předškolní zařízení</t>
  </si>
  <si>
    <t>mezisoučet</t>
  </si>
  <si>
    <t xml:space="preserve">3117 </t>
  </si>
  <si>
    <t>Základní škola</t>
  </si>
  <si>
    <t xml:space="preserve">07 </t>
  </si>
  <si>
    <t xml:space="preserve">3314 </t>
  </si>
  <si>
    <t xml:space="preserve">5021 </t>
  </si>
  <si>
    <t xml:space="preserve">5136 </t>
  </si>
  <si>
    <t>knihy, tisk</t>
  </si>
  <si>
    <t>3314</t>
  </si>
  <si>
    <t>5168</t>
  </si>
  <si>
    <t>zprac. dat a souvis. služby</t>
  </si>
  <si>
    <t>Činnosti knihovnické</t>
  </si>
  <si>
    <t xml:space="preserve">3319 </t>
  </si>
  <si>
    <t>odměny z dohod</t>
  </si>
  <si>
    <t>5137</t>
  </si>
  <si>
    <t>DDHM</t>
  </si>
  <si>
    <t>opravy - socha</t>
  </si>
  <si>
    <t xml:space="preserve">5175 </t>
  </si>
  <si>
    <t>občerstvení</t>
  </si>
  <si>
    <t xml:space="preserve">Kultura </t>
  </si>
  <si>
    <t>3341</t>
  </si>
  <si>
    <t>5041</t>
  </si>
  <si>
    <t>OSA</t>
  </si>
  <si>
    <t xml:space="preserve">3341 </t>
  </si>
  <si>
    <t>Místní rozhlas</t>
  </si>
  <si>
    <t xml:space="preserve">3399 </t>
  </si>
  <si>
    <t>materiál (věnce, přání)</t>
  </si>
  <si>
    <t xml:space="preserve">5194 </t>
  </si>
  <si>
    <t>dary</t>
  </si>
  <si>
    <t>SPOZ</t>
  </si>
  <si>
    <t xml:space="preserve">5512 </t>
  </si>
  <si>
    <t xml:space="preserve">5019 </t>
  </si>
  <si>
    <t>refundace</t>
  </si>
  <si>
    <t>5512</t>
  </si>
  <si>
    <t xml:space="preserve">5151 </t>
  </si>
  <si>
    <t>voda</t>
  </si>
  <si>
    <t xml:space="preserve">5162 </t>
  </si>
  <si>
    <t>telefonní popl.</t>
  </si>
  <si>
    <t xml:space="preserve">5163 </t>
  </si>
  <si>
    <t>pojištění</t>
  </si>
  <si>
    <t>školení</t>
  </si>
  <si>
    <t>5173</t>
  </si>
  <si>
    <t>cestovné</t>
  </si>
  <si>
    <t>5175</t>
  </si>
  <si>
    <t>5222</t>
  </si>
  <si>
    <t>Požární ochrana - dobrovolná část</t>
  </si>
  <si>
    <t xml:space="preserve">6112 </t>
  </si>
  <si>
    <t xml:space="preserve">5023 </t>
  </si>
  <si>
    <t>odměny ZO</t>
  </si>
  <si>
    <t xml:space="preserve">5031 </t>
  </si>
  <si>
    <t xml:space="preserve">5032 </t>
  </si>
  <si>
    <t>Zastupitelstvo</t>
  </si>
  <si>
    <t xml:space="preserve">5011 </t>
  </si>
  <si>
    <t xml:space="preserve">5039 </t>
  </si>
  <si>
    <t>zákonné pojištění zaměstn.</t>
  </si>
  <si>
    <t xml:space="preserve">5132 </t>
  </si>
  <si>
    <t>ochranné pomůcky</t>
  </si>
  <si>
    <t xml:space="preserve">5153 </t>
  </si>
  <si>
    <t>plyn</t>
  </si>
  <si>
    <t>pojištění, bank. popl.</t>
  </si>
  <si>
    <t>nájem pozemku</t>
  </si>
  <si>
    <t>5166</t>
  </si>
  <si>
    <t>daňový poradce</t>
  </si>
  <si>
    <t xml:space="preserve">5167 </t>
  </si>
  <si>
    <t>zprac. dot. a souvis. služby</t>
  </si>
  <si>
    <t>5172</t>
  </si>
  <si>
    <t>programové vybavení</t>
  </si>
  <si>
    <t xml:space="preserve">5173 </t>
  </si>
  <si>
    <t>cestovní účty</t>
  </si>
  <si>
    <t>5182</t>
  </si>
  <si>
    <t>pokladna</t>
  </si>
  <si>
    <t>odvod do SF</t>
  </si>
  <si>
    <t>dárky odchod MŠ, ZŠ</t>
  </si>
  <si>
    <t>5179</t>
  </si>
  <si>
    <t>členské přísp. SMO atd</t>
  </si>
  <si>
    <t xml:space="preserve">5321 </t>
  </si>
  <si>
    <t>přestupky</t>
  </si>
  <si>
    <t>5362</t>
  </si>
  <si>
    <t>Činnost místní správy</t>
  </si>
  <si>
    <t>sociální</t>
  </si>
  <si>
    <t>09</t>
  </si>
  <si>
    <t>4359</t>
  </si>
  <si>
    <t>5169</t>
  </si>
  <si>
    <t>Pečovaní důchodci</t>
  </si>
  <si>
    <t xml:space="preserve">3419 </t>
  </si>
  <si>
    <t xml:space="preserve">5222 </t>
  </si>
  <si>
    <t>příspěvky</t>
  </si>
  <si>
    <t>Ostatní tělovýchovná činnost</t>
  </si>
  <si>
    <t xml:space="preserve">3429 </t>
  </si>
  <si>
    <t>Ostatní zájmová činnost a rekreace</t>
  </si>
  <si>
    <t>Ostatní nemocnice</t>
  </si>
  <si>
    <t>Zdravotnická záchranná služba</t>
  </si>
  <si>
    <t xml:space="preserve">5909 </t>
  </si>
  <si>
    <t>vyúčt. vodného byty</t>
  </si>
  <si>
    <t>Bytové hospodářství</t>
  </si>
  <si>
    <t>3613</t>
  </si>
  <si>
    <t>Nebytové hospodářství</t>
  </si>
  <si>
    <t xml:space="preserve">3631 </t>
  </si>
  <si>
    <t>3631</t>
  </si>
  <si>
    <t>Veřejné osvětlení</t>
  </si>
  <si>
    <t>3632</t>
  </si>
  <si>
    <t>Pohřebnictví</t>
  </si>
  <si>
    <t>3635</t>
  </si>
  <si>
    <t>6119</t>
  </si>
  <si>
    <t>územní plán</t>
  </si>
  <si>
    <t xml:space="preserve">3636 </t>
  </si>
  <si>
    <t xml:space="preserve">5329 </t>
  </si>
  <si>
    <t>DSO</t>
  </si>
  <si>
    <t>Územní rozvoj</t>
  </si>
  <si>
    <t>3639</t>
  </si>
  <si>
    <t>Komunální služby a územní rozvoj jinde nezařazené</t>
  </si>
  <si>
    <t>3745</t>
  </si>
  <si>
    <t xml:space="preserve">3745 </t>
  </si>
  <si>
    <t xml:space="preserve">5137 </t>
  </si>
  <si>
    <t>Péče o vzhled obcí a veřejnou zeleň</t>
  </si>
  <si>
    <t xml:space="preserve">6399 </t>
  </si>
  <si>
    <t>5365</t>
  </si>
  <si>
    <t>platba daní</t>
  </si>
  <si>
    <t>pojištění lesů</t>
  </si>
  <si>
    <t>Lesy</t>
  </si>
  <si>
    <t>Pojištění majetku</t>
  </si>
  <si>
    <t>Čtvrtletník</t>
  </si>
  <si>
    <t>Krizová rezerva</t>
  </si>
  <si>
    <t>Bank. popl.</t>
  </si>
  <si>
    <t>8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</si>
  <si>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</si>
  <si>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</si>
  <si>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</si>
  <si>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</si>
  <si>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</si>
  <si>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</si>
  <si>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odměny</t>
  </si>
  <si>
    <t>využití volného času dětí</t>
  </si>
  <si>
    <t>5156</t>
  </si>
  <si>
    <t>6399</t>
  </si>
  <si>
    <t>platba daní - DPH</t>
  </si>
  <si>
    <t>převody vlastním fondům</t>
  </si>
  <si>
    <t>volba prezidenta</t>
  </si>
  <si>
    <t>5154</t>
  </si>
  <si>
    <t>volby do ZO</t>
  </si>
  <si>
    <t>rozpočet 2018</t>
  </si>
  <si>
    <t>5139</t>
  </si>
  <si>
    <t>5163</t>
  </si>
  <si>
    <t>6124</t>
  </si>
  <si>
    <t>5141</t>
  </si>
  <si>
    <t>úroky</t>
  </si>
  <si>
    <t>2717</t>
  </si>
  <si>
    <t xml:space="preserve">  </t>
  </si>
  <si>
    <t>RO1</t>
  </si>
  <si>
    <t>Ostatní zálež. poz. komunikací</t>
  </si>
  <si>
    <t>stravenky</t>
  </si>
  <si>
    <t>popl. za stravenky</t>
  </si>
  <si>
    <t>Rozpis rozpočtu 2018 + rozpočtová opatření (RO) + úpravy rozpisu (ÚR)</t>
  </si>
  <si>
    <t>2219</t>
  </si>
  <si>
    <t>RO2</t>
  </si>
  <si>
    <t>finanční vypořádání</t>
  </si>
  <si>
    <t>ÚR1</t>
  </si>
  <si>
    <t>4</t>
  </si>
  <si>
    <t>ostatní neinv. transfery obyvatelstvu</t>
  </si>
  <si>
    <t>RO3</t>
  </si>
  <si>
    <t>05</t>
  </si>
  <si>
    <t>3111</t>
  </si>
  <si>
    <t>ÚR2</t>
  </si>
  <si>
    <t>5167</t>
  </si>
  <si>
    <t>RO4</t>
  </si>
  <si>
    <t>1801</t>
  </si>
  <si>
    <t>13013</t>
  </si>
  <si>
    <t>1045</t>
  </si>
  <si>
    <t>1041</t>
  </si>
  <si>
    <t>1802</t>
  </si>
  <si>
    <t>3117</t>
  </si>
  <si>
    <t>bankovní popl.</t>
  </si>
  <si>
    <t>ÚR3</t>
  </si>
  <si>
    <t>RO5</t>
  </si>
  <si>
    <t>změna RO5</t>
  </si>
  <si>
    <t>2411</t>
  </si>
  <si>
    <t>Záležitosti pošt</t>
  </si>
  <si>
    <t>6130</t>
  </si>
  <si>
    <t>pozemek</t>
  </si>
  <si>
    <t>cesta</t>
  </si>
  <si>
    <t>pozemek Jednota</t>
  </si>
  <si>
    <t>mapy, pohledy</t>
  </si>
  <si>
    <t>nafta</t>
  </si>
  <si>
    <t>pojištění auta</t>
  </si>
  <si>
    <t>Bejčková plán rozvoje</t>
  </si>
  <si>
    <t>PC</t>
  </si>
  <si>
    <t>podlahy</t>
  </si>
  <si>
    <t>TJ Házená</t>
  </si>
  <si>
    <t>koše</t>
  </si>
  <si>
    <t>přebytek</t>
  </si>
  <si>
    <t>2223</t>
  </si>
  <si>
    <t>6122</t>
  </si>
  <si>
    <t>Stroje, přístroje, zařízení - radary</t>
  </si>
  <si>
    <t>Bezpečnost silničního provozu</t>
  </si>
  <si>
    <t>radary</t>
  </si>
  <si>
    <t>Pepino</t>
  </si>
  <si>
    <t>vybavení ke kabelům</t>
  </si>
  <si>
    <t>kabely osazení</t>
  </si>
  <si>
    <t>mzdy pošmistrová</t>
  </si>
  <si>
    <t>skládka</t>
  </si>
  <si>
    <t>příspěvek</t>
  </si>
  <si>
    <t>Ostatní služby a činnosti v oblasti sociální prevence</t>
  </si>
  <si>
    <t>Linka</t>
  </si>
  <si>
    <t>soc. fond - výdaj do fondu</t>
  </si>
  <si>
    <t>soc. fond - výdaje z fondu</t>
  </si>
  <si>
    <t>výdejna jídla</t>
  </si>
  <si>
    <t>TRN Janov</t>
  </si>
  <si>
    <t>rozhlasy</t>
  </si>
  <si>
    <t>VO ostrůvek</t>
  </si>
  <si>
    <t>opravy silnic</t>
  </si>
  <si>
    <t>oslavy</t>
  </si>
  <si>
    <t>hasiči</t>
  </si>
  <si>
    <t xml:space="preserve">Schválený rozpočet obce Dobřív 2018 + rozpočtová opatření (RO) </t>
  </si>
  <si>
    <t>přebytek (P-V)</t>
  </si>
  <si>
    <t>RO6</t>
  </si>
  <si>
    <t>změna RO5/RO6</t>
  </si>
  <si>
    <t>1122</t>
  </si>
  <si>
    <t>DPPO za obec</t>
  </si>
  <si>
    <t xml:space="preserve">rozpočtové opatření č. 6 schválil starosta 30.6.2018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</si>
</sst>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49" fontId="0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49" fontId="0" fillId="2" borderId="2" xfId="0" applyNumberFormat="1" applyFill="1" applyBorder="1"/>
    <xf numFmtId="0" fontId="2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ont="1" applyFill="1" applyBorder="1"/>
    <xf numFmtId="0" fontId="0" fillId="0" borderId="2" xfId="0" applyNumberFormat="1" applyFont="1" applyFill="1" applyBorder="1" applyAlignment="1">
      <alignment wrapText="1"/>
    </xf>
    <xf numFmtId="4" fontId="0" fillId="0" borderId="2" xfId="0" applyNumberFormat="1" applyFont="1" applyFill="1" applyBorder="1"/>
    <xf numFmtId="49" fontId="0" fillId="0" borderId="2" xfId="0" applyNumberFormat="1" applyFill="1" applyBorder="1"/>
    <xf numFmtId="0" fontId="3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/>
    <xf numFmtId="49" fontId="1" fillId="2" borderId="2" xfId="0" applyNumberFormat="1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2" borderId="2" xfId="0" applyFill="1" applyBorder="1" applyAlignment="1">
      <alignment horizontal="left"/>
    </xf>
    <xf numFmtId="0" fontId="0" fillId="2" borderId="2" xfId="0" applyFill="1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3" borderId="2" xfId="0" applyFill="1" applyBorder="1"/>
    <xf numFmtId="49" fontId="1" fillId="4" borderId="2" xfId="0" applyNumberFormat="1" applyFont="1" applyFill="1" applyBorder="1"/>
    <xf numFmtId="0" fontId="1" fillId="4" borderId="2" xfId="0" applyNumberFormat="1" applyFont="1" applyFill="1" applyBorder="1" applyAlignment="1">
      <alignment wrapText="1"/>
    </xf>
    <xf numFmtId="49" fontId="1" fillId="4" borderId="2" xfId="0" applyNumberFormat="1" applyFont="1" applyFill="1" applyBorder="1" applyAlignment="1">
      <alignment wrapText="1"/>
    </xf>
    <xf numFmtId="0" fontId="1" fillId="4" borderId="2" xfId="0" applyFont="1" applyFill="1" applyBorder="1"/>
    <xf numFmtId="0" fontId="0" fillId="3" borderId="2" xfId="0" applyFill="1" applyBorder="1" applyAlignment="1">
      <alignment wrapText="1"/>
    </xf>
    <xf numFmtId="4" fontId="0" fillId="0" borderId="2" xfId="0" applyNumberFormat="1" applyFont="1" applyBorder="1"/>
    <xf numFmtId="0" fontId="0" fillId="0" borderId="2" xfId="0" applyFill="1" applyBorder="1" applyAlignment="1">
      <alignment horizontal="left"/>
    </xf>
    <xf numFmtId="4" fontId="0" fillId="0" borderId="2" xfId="0" applyNumberFormat="1" applyFill="1" applyBorder="1"/>
    <xf numFmtId="0" fontId="2" fillId="2" borderId="2" xfId="0" applyFont="1" applyFill="1" applyBorder="1"/>
    <xf numFmtId="0" fontId="0" fillId="0" borderId="2" xfId="0" applyFill="1" applyBorder="1"/>
    <xf numFmtId="0" fontId="3" fillId="0" borderId="2" xfId="0" applyFont="1" applyFill="1" applyBorder="1"/>
    <xf numFmtId="0" fontId="0" fillId="2" borderId="2" xfId="0" applyFont="1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/>
    <xf numFmtId="0" fontId="0" fillId="5" borderId="2" xfId="0" applyFill="1" applyBorder="1"/>
    <xf numFmtId="49" fontId="1" fillId="5" borderId="2" xfId="0" applyNumberFormat="1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Alignment="1">
      <alignment wrapText="1"/>
    </xf>
    <xf numFmtId="4" fontId="4" fillId="0" borderId="2" xfId="0" applyNumberFormat="1" applyFont="1" applyFill="1" applyBorder="1"/>
    <xf numFmtId="49" fontId="1" fillId="2" borderId="0" xfId="0" applyNumberFormat="1" applyFont="1" applyFill="1" applyBorder="1" applyAlignment="1">
      <alignment horizontal="center"/>
    </xf>
    <xf numFmtId="4" fontId="0" fillId="0" borderId="0" xfId="0" applyNumberFormat="1" applyFont="1" applyFill="1" applyBorder="1"/>
    <xf numFmtId="4" fontId="4" fillId="0" borderId="0" xfId="0" applyNumberFormat="1" applyFont="1" applyFill="1" applyBorder="1"/>
    <xf numFmtId="0" fontId="0" fillId="0" borderId="0" xfId="0" applyBorder="1"/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0" fontId="0" fillId="5" borderId="4" xfId="0" applyFill="1" applyBorder="1"/>
    <xf numFmtId="4" fontId="0" fillId="0" borderId="4" xfId="0" applyNumberFormat="1" applyFont="1" applyBorder="1"/>
    <xf numFmtId="4" fontId="0" fillId="0" borderId="4" xfId="0" applyNumberFormat="1" applyBorder="1"/>
    <xf numFmtId="4" fontId="1" fillId="2" borderId="4" xfId="0" applyNumberFormat="1" applyFont="1" applyFill="1" applyBorder="1"/>
    <xf numFmtId="4" fontId="0" fillId="0" borderId="4" xfId="0" applyNumberFormat="1" applyFont="1" applyFill="1" applyBorder="1"/>
    <xf numFmtId="4" fontId="4" fillId="0" borderId="4" xfId="0" applyNumberFormat="1" applyFont="1" applyFill="1" applyBorder="1"/>
    <xf numFmtId="4" fontId="1" fillId="0" borderId="4" xfId="0" applyNumberFormat="1" applyFont="1" applyFill="1" applyBorder="1"/>
    <xf numFmtId="4" fontId="1" fillId="0" borderId="4" xfId="0" applyNumberFormat="1" applyFont="1" applyBorder="1"/>
    <xf numFmtId="4" fontId="1" fillId="2" borderId="4" xfId="0" applyNumberFormat="1" applyFont="1" applyFill="1" applyBorder="1" applyAlignment="1">
      <alignment horizontal="right"/>
    </xf>
    <xf numFmtId="49" fontId="1" fillId="2" borderId="7" xfId="0" applyNumberFormat="1" applyFont="1" applyFill="1" applyBorder="1" applyAlignment="1">
      <alignment horizontal="center"/>
    </xf>
    <xf numFmtId="4" fontId="0" fillId="0" borderId="1" xfId="0" applyNumberFormat="1" applyFont="1" applyFill="1" applyBorder="1"/>
    <xf numFmtId="0" fontId="0" fillId="0" borderId="0" xfId="0" applyFill="1"/>
    <xf numFmtId="4" fontId="0" fillId="0" borderId="1" xfId="0" applyNumberFormat="1" applyFill="1" applyBorder="1"/>
    <xf numFmtId="4" fontId="0" fillId="0" borderId="2" xfId="0" applyNumberFormat="1" applyFont="1" applyFill="1" applyBorder="1" applyAlignment="1">
      <alignment horizontal="right"/>
    </xf>
    <xf numFmtId="4" fontId="0" fillId="0" borderId="4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/>
    </xf>
    <xf numFmtId="4" fontId="0" fillId="0" borderId="8" xfId="0" applyNumberFormat="1" applyFill="1" applyBorder="1"/>
    <xf numFmtId="49" fontId="1" fillId="2" borderId="0" xfId="0" applyNumberFormat="1" applyFont="1" applyFill="1" applyBorder="1" applyAlignment="1">
      <alignment horizontal="center"/>
    </xf>
    <xf numFmtId="0" fontId="0" fillId="0" borderId="2" xfId="0" applyBorder="1" applyAlignment="1">
      <alignment wrapText="1"/>
    </xf>
    <xf numFmtId="49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49" fontId="1" fillId="0" borderId="2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0" xfId="0" applyNumberFormat="1" applyFont="1" applyBorder="1"/>
    <xf numFmtId="4" fontId="0" fillId="0" borderId="0" xfId="0" applyNumberFormat="1" applyBorder="1"/>
    <xf numFmtId="49" fontId="1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view="pageBreakPreview" zoomScaleNormal="100" zoomScaleSheetLayoutView="100" workbookViewId="0">
      <selection activeCell="G7" sqref="G7"/>
    </sheetView>
  </sheetViews>
  <sheetFormatPr defaultRowHeight="15" x14ac:dyDescent="0.25"/>
  <cols>
    <col min="1" max="1" width="5" customWidth="1"/>
    <col min="2" max="2" width="3.28515625" customWidth="1"/>
    <col min="3" max="3" width="5.7109375" customWidth="1"/>
    <col min="4" max="4" width="4.7109375" customWidth="1"/>
    <col min="5" max="5" width="3.28515625" customWidth="1"/>
    <col min="6" max="6" width="5" customWidth="1"/>
    <col min="7" max="7" width="5.28515625" customWidth="1"/>
    <col min="8" max="8" width="5.7109375" customWidth="1"/>
    <col min="9" max="9" width="26.85546875" customWidth="1"/>
    <col min="10" max="10" width="13.7109375" customWidth="1"/>
    <col min="11" max="13" width="12.7109375" customWidth="1"/>
    <col min="14" max="14" width="12.140625" customWidth="1"/>
    <col min="15" max="15" width="11.42578125" bestFit="1" customWidth="1"/>
  </cols>
  <sheetData>
    <row r="1" spans="1:15" x14ac:dyDescent="0.25">
      <c r="A1" s="91" t="s">
        <v>312</v>
      </c>
      <c r="B1" s="88"/>
      <c r="C1" s="88"/>
      <c r="D1" s="88"/>
      <c r="E1" s="88"/>
      <c r="F1" s="88"/>
      <c r="G1" s="88"/>
      <c r="H1" s="88"/>
      <c r="I1" s="88"/>
      <c r="J1" s="88"/>
      <c r="K1" s="62"/>
      <c r="L1" s="88"/>
      <c r="M1" s="88"/>
      <c r="N1" s="88"/>
    </row>
    <row r="2" spans="1:15" x14ac:dyDescent="0.25">
      <c r="A2" s="91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62"/>
      <c r="L2" s="88"/>
      <c r="M2" s="88"/>
      <c r="N2" s="88"/>
    </row>
    <row r="3" spans="1:15" ht="30" customHeight="1" x14ac:dyDescent="0.25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6" t="s">
        <v>8</v>
      </c>
      <c r="I3" s="37" t="s">
        <v>9</v>
      </c>
      <c r="J3" s="40" t="s">
        <v>240</v>
      </c>
      <c r="K3" s="52" t="s">
        <v>264</v>
      </c>
      <c r="L3" s="52" t="s">
        <v>273</v>
      </c>
      <c r="M3" s="52" t="s">
        <v>314</v>
      </c>
      <c r="N3" s="84" t="s">
        <v>315</v>
      </c>
    </row>
    <row r="4" spans="1:15" x14ac:dyDescent="0.25">
      <c r="A4" s="39"/>
      <c r="B4" s="39"/>
      <c r="C4" s="39"/>
      <c r="D4" s="39"/>
      <c r="E4" s="39"/>
      <c r="F4" s="39"/>
      <c r="G4" s="39"/>
      <c r="H4" s="39"/>
      <c r="I4" s="37"/>
      <c r="J4" s="35"/>
      <c r="K4" s="51"/>
      <c r="L4" s="51"/>
      <c r="M4" s="51"/>
      <c r="N4" s="26"/>
    </row>
    <row r="5" spans="1:15" ht="15" customHeight="1" x14ac:dyDescent="0.25">
      <c r="A5" s="1" t="s">
        <v>16</v>
      </c>
      <c r="B5" s="1" t="s">
        <v>17</v>
      </c>
      <c r="C5" s="1"/>
      <c r="D5" s="1"/>
      <c r="E5" s="1" t="s">
        <v>30</v>
      </c>
      <c r="F5" s="1" t="s">
        <v>37</v>
      </c>
      <c r="G5" s="1" t="s">
        <v>316</v>
      </c>
      <c r="H5" s="1"/>
      <c r="I5" s="2" t="s">
        <v>317</v>
      </c>
      <c r="J5" s="3">
        <v>250000</v>
      </c>
      <c r="K5" s="3">
        <v>250000</v>
      </c>
      <c r="L5" s="3">
        <v>250000</v>
      </c>
      <c r="M5" s="3">
        <v>592610</v>
      </c>
      <c r="N5" s="3">
        <v>342610</v>
      </c>
      <c r="O5" t="s">
        <v>37</v>
      </c>
    </row>
    <row r="6" spans="1:15" x14ac:dyDescent="0.25">
      <c r="A6" s="89" t="s">
        <v>33</v>
      </c>
      <c r="B6" s="89"/>
      <c r="C6" s="89"/>
      <c r="D6" s="89"/>
      <c r="E6" s="89"/>
      <c r="F6" s="89"/>
      <c r="G6" s="89"/>
      <c r="H6" s="89"/>
      <c r="I6" s="89"/>
      <c r="J6" s="3">
        <v>28260668.43</v>
      </c>
      <c r="K6" s="3">
        <v>28290455</v>
      </c>
      <c r="L6" s="3">
        <v>28461895</v>
      </c>
      <c r="M6" s="3">
        <v>28804505</v>
      </c>
      <c r="N6" s="3">
        <v>342610</v>
      </c>
    </row>
    <row r="7" spans="1:15" x14ac:dyDescent="0.25">
      <c r="A7" s="103"/>
      <c r="B7" s="101"/>
      <c r="C7" s="101"/>
      <c r="D7" s="101"/>
      <c r="E7" s="101"/>
      <c r="F7" s="101"/>
      <c r="G7" s="101"/>
      <c r="H7" s="101"/>
      <c r="I7" s="101"/>
      <c r="J7" s="102"/>
      <c r="K7" s="102"/>
      <c r="L7" s="102"/>
      <c r="M7" s="102"/>
      <c r="N7" s="102"/>
    </row>
    <row r="8" spans="1:15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2"/>
      <c r="K8" s="102"/>
      <c r="L8" s="102"/>
      <c r="M8" s="102"/>
      <c r="N8" s="102"/>
    </row>
    <row r="9" spans="1:15" x14ac:dyDescent="0.25">
      <c r="A9" s="101"/>
      <c r="B9" s="101"/>
      <c r="C9" s="101"/>
      <c r="D9" s="101"/>
      <c r="E9" s="101"/>
      <c r="F9" s="101"/>
      <c r="G9" s="101"/>
      <c r="H9" s="101"/>
      <c r="I9" s="101"/>
      <c r="J9" s="102"/>
      <c r="K9" s="102"/>
      <c r="L9" s="102"/>
      <c r="M9" s="102"/>
      <c r="N9" s="102"/>
    </row>
    <row r="10" spans="1:15" x14ac:dyDescent="0.25">
      <c r="A10" s="91" t="s">
        <v>312</v>
      </c>
      <c r="B10" s="88"/>
      <c r="C10" s="88"/>
      <c r="D10" s="88"/>
      <c r="E10" s="88"/>
      <c r="F10" s="88"/>
      <c r="G10" s="88"/>
      <c r="H10" s="88"/>
      <c r="I10" s="88"/>
      <c r="J10" s="88"/>
      <c r="K10" s="83"/>
      <c r="L10" s="83"/>
      <c r="M10" s="87"/>
      <c r="N10" s="83"/>
    </row>
    <row r="11" spans="1:15" x14ac:dyDescent="0.25">
      <c r="A11" s="91" t="s">
        <v>35</v>
      </c>
      <c r="B11" s="88"/>
      <c r="C11" s="88"/>
      <c r="D11" s="88"/>
      <c r="E11" s="88"/>
      <c r="F11" s="88"/>
      <c r="G11" s="88"/>
      <c r="H11" s="88"/>
      <c r="I11" s="88"/>
      <c r="J11" s="88"/>
      <c r="K11" s="83"/>
      <c r="L11" s="83"/>
      <c r="M11" s="87"/>
      <c r="N11" s="83"/>
    </row>
    <row r="12" spans="1:15" ht="30" x14ac:dyDescent="0.25">
      <c r="A12" s="36" t="s">
        <v>1</v>
      </c>
      <c r="B12" s="36" t="s">
        <v>2</v>
      </c>
      <c r="C12" s="36" t="s">
        <v>3</v>
      </c>
      <c r="D12" s="36" t="s">
        <v>4</v>
      </c>
      <c r="E12" s="36" t="s">
        <v>5</v>
      </c>
      <c r="F12" s="36" t="s">
        <v>6</v>
      </c>
      <c r="G12" s="36" t="s">
        <v>7</v>
      </c>
      <c r="H12" s="38" t="s">
        <v>36</v>
      </c>
      <c r="I12" s="37" t="s">
        <v>9</v>
      </c>
      <c r="J12" s="40" t="s">
        <v>240</v>
      </c>
      <c r="K12" s="66" t="s">
        <v>264</v>
      </c>
      <c r="L12" s="51" t="s">
        <v>273</v>
      </c>
      <c r="M12" s="52" t="s">
        <v>314</v>
      </c>
      <c r="N12" s="84" t="s">
        <v>315</v>
      </c>
    </row>
    <row r="13" spans="1:15" x14ac:dyDescent="0.25">
      <c r="A13" s="39"/>
      <c r="B13" s="39"/>
      <c r="C13" s="39"/>
      <c r="D13" s="39"/>
      <c r="E13" s="39"/>
      <c r="F13" s="39"/>
      <c r="G13" s="39"/>
      <c r="H13" s="39"/>
      <c r="I13" s="37"/>
      <c r="J13" s="35"/>
      <c r="K13" s="66"/>
      <c r="L13" s="51"/>
      <c r="M13" s="51"/>
      <c r="N13" s="26"/>
    </row>
    <row r="14" spans="1:15" ht="15.75" x14ac:dyDescent="0.25">
      <c r="A14" s="17" t="s">
        <v>16</v>
      </c>
      <c r="B14" s="17"/>
      <c r="C14" s="17"/>
      <c r="D14" s="17"/>
      <c r="E14" s="17"/>
      <c r="F14" s="85" t="s">
        <v>234</v>
      </c>
      <c r="G14" s="17" t="s">
        <v>54</v>
      </c>
      <c r="H14" s="17"/>
      <c r="I14" s="86" t="s">
        <v>217</v>
      </c>
      <c r="J14" s="19">
        <v>300000</v>
      </c>
      <c r="K14" s="72">
        <v>300000</v>
      </c>
      <c r="L14" s="19">
        <v>300000</v>
      </c>
      <c r="M14" s="19">
        <v>642610</v>
      </c>
      <c r="N14" s="3">
        <v>342610</v>
      </c>
    </row>
    <row r="15" spans="1:15" x14ac:dyDescent="0.25">
      <c r="A15" s="90" t="s">
        <v>225</v>
      </c>
      <c r="B15" s="90"/>
      <c r="C15" s="90"/>
      <c r="D15" s="90"/>
      <c r="E15" s="90"/>
      <c r="F15" s="90"/>
      <c r="G15" s="90"/>
      <c r="H15" s="90"/>
      <c r="I15" s="90"/>
      <c r="J15" s="4">
        <v>19508713</v>
      </c>
      <c r="K15" s="73">
        <v>19654289.57</v>
      </c>
      <c r="L15" s="4">
        <v>21616029.57</v>
      </c>
      <c r="M15" s="4">
        <v>21958639.57</v>
      </c>
      <c r="N15" s="3">
        <v>342610</v>
      </c>
    </row>
    <row r="16" spans="1:15" x14ac:dyDescent="0.25">
      <c r="I16" s="29"/>
    </row>
    <row r="17" spans="1:16" x14ac:dyDescent="0.25">
      <c r="A17" t="s">
        <v>230</v>
      </c>
      <c r="I17" t="s">
        <v>228</v>
      </c>
      <c r="J17" s="32">
        <v>11230558</v>
      </c>
      <c r="K17" s="32">
        <v>11376134.57</v>
      </c>
      <c r="L17" s="32">
        <v>12210874.57</v>
      </c>
      <c r="M17" s="32">
        <v>12553484.57</v>
      </c>
      <c r="N17" t="s">
        <v>37</v>
      </c>
      <c r="P17" s="32"/>
    </row>
    <row r="18" spans="1:16" x14ac:dyDescent="0.25">
      <c r="I18" t="s">
        <v>229</v>
      </c>
      <c r="J18" s="32">
        <v>8278155</v>
      </c>
      <c r="K18" s="32">
        <v>8278155</v>
      </c>
      <c r="L18" s="32">
        <v>9405155</v>
      </c>
      <c r="M18" s="32">
        <v>9405155</v>
      </c>
      <c r="P18" s="32"/>
    </row>
    <row r="19" spans="1:16" x14ac:dyDescent="0.25">
      <c r="J19" s="32">
        <f t="shared" ref="J19" si="0">SUM(J17:J18)</f>
        <v>19508713</v>
      </c>
      <c r="K19" s="32">
        <f t="shared" ref="K19" si="1">SUM(K17:K18)</f>
        <v>19654289.57</v>
      </c>
      <c r="L19" s="32">
        <v>21616029.57</v>
      </c>
      <c r="M19" s="32">
        <v>21958639.57</v>
      </c>
      <c r="P19" s="32"/>
    </row>
    <row r="20" spans="1:16" x14ac:dyDescent="0.25">
      <c r="I20" s="29"/>
    </row>
    <row r="21" spans="1:16" x14ac:dyDescent="0.25">
      <c r="A21" s="33" t="s">
        <v>313</v>
      </c>
      <c r="J21" s="32">
        <v>-8751955.4299999997</v>
      </c>
      <c r="K21" s="32">
        <v>-8636165.4299999997</v>
      </c>
      <c r="L21" s="32">
        <v>-6845865.4299999997</v>
      </c>
      <c r="M21" s="32">
        <v>-6845865.4299999997</v>
      </c>
      <c r="N21" s="32" t="s">
        <v>37</v>
      </c>
    </row>
    <row r="22" spans="1:16" x14ac:dyDescent="0.25">
      <c r="I22" s="29"/>
    </row>
    <row r="23" spans="1:16" x14ac:dyDescent="0.25">
      <c r="A23" s="30" t="s">
        <v>226</v>
      </c>
      <c r="B23" s="30"/>
      <c r="C23" s="31"/>
      <c r="D23" s="30"/>
      <c r="E23" s="30"/>
      <c r="F23" s="30"/>
      <c r="G23" s="30"/>
      <c r="H23" s="30"/>
      <c r="I23" s="30" t="s">
        <v>37</v>
      </c>
    </row>
    <row r="24" spans="1:16" x14ac:dyDescent="0.25">
      <c r="A24" s="33" t="s">
        <v>37</v>
      </c>
      <c r="B24" s="33"/>
      <c r="C24" s="34"/>
      <c r="I24" s="33" t="s">
        <v>37</v>
      </c>
    </row>
    <row r="25" spans="1:16" x14ac:dyDescent="0.25">
      <c r="A25" s="33">
        <v>8115</v>
      </c>
      <c r="B25" s="33"/>
      <c r="C25" s="34"/>
      <c r="I25" s="33" t="s">
        <v>37</v>
      </c>
      <c r="J25" s="32">
        <v>-751955.43</v>
      </c>
      <c r="K25" s="32">
        <v>-636165.43000000005</v>
      </c>
      <c r="L25" s="32">
        <v>-172865.43</v>
      </c>
      <c r="M25" s="32">
        <v>-172865.43</v>
      </c>
      <c r="N25" s="32" t="s">
        <v>37</v>
      </c>
      <c r="O25" s="32" t="s">
        <v>37</v>
      </c>
    </row>
    <row r="26" spans="1:16" x14ac:dyDescent="0.25">
      <c r="A26" s="33">
        <v>8114</v>
      </c>
      <c r="B26" s="33"/>
      <c r="C26" s="34"/>
      <c r="I26" s="33"/>
      <c r="J26" s="32">
        <v>-8000000</v>
      </c>
      <c r="K26" s="32">
        <v>-8000000</v>
      </c>
      <c r="L26" s="32">
        <v>-6673000</v>
      </c>
      <c r="M26" s="32">
        <v>-6673000</v>
      </c>
      <c r="N26" s="32" t="s">
        <v>37</v>
      </c>
    </row>
    <row r="28" spans="1:16" x14ac:dyDescent="0.25">
      <c r="A28" s="33" t="s">
        <v>318</v>
      </c>
    </row>
  </sheetData>
  <mergeCells count="7">
    <mergeCell ref="L1:N2"/>
    <mergeCell ref="A6:I6"/>
    <mergeCell ref="A15:I15"/>
    <mergeCell ref="A1:J1"/>
    <mergeCell ref="A2:J2"/>
    <mergeCell ref="A10:J10"/>
    <mergeCell ref="A11:J11"/>
  </mergeCells>
  <pageMargins left="0.31496062992125984" right="0.31496062992125984" top="0.19685039370078741" bottom="0.19685039370078741" header="0.31496062992125984" footer="0.31496062992125984"/>
  <pageSetup paperSize="9" scale="62" orientation="landscape" r:id="rId1"/>
  <rowBreaks count="1" manualBreakCount="1">
    <brk id="2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1"/>
  <sheetViews>
    <sheetView view="pageBreakPreview" topLeftCell="A236" zoomScaleNormal="100" zoomScaleSheetLayoutView="100" workbookViewId="0">
      <selection sqref="A1:U272"/>
    </sheetView>
  </sheetViews>
  <sheetFormatPr defaultRowHeight="15" x14ac:dyDescent="0.25"/>
  <cols>
    <col min="1" max="1" width="5.7109375" customWidth="1"/>
    <col min="2" max="2" width="3" customWidth="1"/>
    <col min="3" max="3" width="5.85546875" customWidth="1"/>
    <col min="4" max="4" width="4.7109375" customWidth="1"/>
    <col min="5" max="5" width="3.28515625" customWidth="1"/>
    <col min="6" max="6" width="5.140625" customWidth="1"/>
    <col min="7" max="7" width="5" customWidth="1"/>
    <col min="8" max="8" width="5.140625" customWidth="1"/>
    <col min="9" max="9" width="31.5703125" customWidth="1"/>
    <col min="10" max="10" width="13.5703125" customWidth="1"/>
    <col min="11" max="18" width="12.140625" customWidth="1"/>
    <col min="19" max="19" width="13" customWidth="1"/>
    <col min="20" max="20" width="10" bestFit="1" customWidth="1"/>
    <col min="21" max="21" width="12.42578125" bestFit="1" customWidth="1"/>
  </cols>
  <sheetData>
    <row r="1" spans="1:19" x14ac:dyDescent="0.25">
      <c r="A1" s="91" t="s">
        <v>252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53"/>
      <c r="M1" s="53"/>
      <c r="N1" s="54"/>
      <c r="O1" s="58"/>
      <c r="P1" s="62"/>
      <c r="Q1" s="63"/>
      <c r="R1" s="64"/>
    </row>
    <row r="2" spans="1:19" x14ac:dyDescent="0.25">
      <c r="A2" s="91" t="s">
        <v>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53"/>
      <c r="M2" s="53"/>
      <c r="N2" s="54"/>
      <c r="O2" s="58"/>
      <c r="P2" s="62"/>
      <c r="Q2" s="63"/>
      <c r="R2" s="64"/>
    </row>
    <row r="3" spans="1:19" ht="30" customHeight="1" x14ac:dyDescent="0.25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6" t="s">
        <v>7</v>
      </c>
      <c r="H3" s="38" t="s">
        <v>36</v>
      </c>
      <c r="I3" s="37" t="s">
        <v>9</v>
      </c>
      <c r="J3" s="40" t="s">
        <v>34</v>
      </c>
      <c r="K3" s="51" t="s">
        <v>248</v>
      </c>
      <c r="L3" s="51" t="s">
        <v>254</v>
      </c>
      <c r="M3" s="51" t="s">
        <v>256</v>
      </c>
      <c r="N3" s="51" t="s">
        <v>259</v>
      </c>
      <c r="O3" s="51" t="s">
        <v>262</v>
      </c>
      <c r="P3" s="66" t="s">
        <v>264</v>
      </c>
      <c r="Q3" s="51" t="s">
        <v>272</v>
      </c>
      <c r="R3" s="51" t="s">
        <v>273</v>
      </c>
      <c r="S3" s="56" t="s">
        <v>274</v>
      </c>
    </row>
    <row r="4" spans="1:19" x14ac:dyDescent="0.25">
      <c r="A4" s="39"/>
      <c r="B4" s="39"/>
      <c r="C4" s="39"/>
      <c r="D4" s="39"/>
      <c r="E4" s="39"/>
      <c r="F4" s="39"/>
      <c r="G4" s="39"/>
      <c r="H4" s="39"/>
      <c r="I4" s="37"/>
      <c r="J4" s="35"/>
      <c r="K4" s="51"/>
      <c r="L4" s="51"/>
      <c r="M4" s="51"/>
      <c r="N4" s="51"/>
      <c r="O4" s="51"/>
      <c r="P4" s="66"/>
      <c r="Q4" s="51"/>
      <c r="R4" s="51"/>
    </row>
    <row r="5" spans="1:19" ht="15" customHeight="1" x14ac:dyDescent="0.25">
      <c r="A5" s="1" t="s">
        <v>10</v>
      </c>
      <c r="B5" s="1" t="s">
        <v>11</v>
      </c>
      <c r="C5" s="5" t="s">
        <v>37</v>
      </c>
      <c r="D5" s="6"/>
      <c r="E5" s="7" t="s">
        <v>38</v>
      </c>
      <c r="F5" s="7">
        <v>2310</v>
      </c>
      <c r="G5" s="7">
        <v>5021</v>
      </c>
      <c r="H5" s="5" t="s">
        <v>37</v>
      </c>
      <c r="I5" s="8" t="s">
        <v>39</v>
      </c>
      <c r="J5" s="41">
        <v>6000</v>
      </c>
      <c r="K5" s="41">
        <v>6000</v>
      </c>
      <c r="L5" s="41">
        <v>6000</v>
      </c>
      <c r="M5" s="41">
        <v>6000</v>
      </c>
      <c r="N5" s="41">
        <v>6000</v>
      </c>
      <c r="O5" s="41">
        <v>6000</v>
      </c>
      <c r="P5" s="67">
        <v>6000</v>
      </c>
      <c r="Q5" s="41">
        <v>6000</v>
      </c>
      <c r="R5" s="41">
        <v>6000</v>
      </c>
    </row>
    <row r="6" spans="1:19" ht="15" customHeight="1" x14ac:dyDescent="0.25">
      <c r="A6" s="1" t="s">
        <v>10</v>
      </c>
      <c r="B6" s="1" t="s">
        <v>11</v>
      </c>
      <c r="C6" s="1"/>
      <c r="D6" s="1"/>
      <c r="E6" s="1" t="s">
        <v>12</v>
      </c>
      <c r="F6" s="1" t="s">
        <v>13</v>
      </c>
      <c r="G6" s="1" t="s">
        <v>40</v>
      </c>
      <c r="H6" s="1"/>
      <c r="I6" s="2" t="s">
        <v>41</v>
      </c>
      <c r="J6" s="3">
        <v>20000</v>
      </c>
      <c r="K6" s="3">
        <v>20000</v>
      </c>
      <c r="L6" s="3">
        <v>20000</v>
      </c>
      <c r="M6" s="3">
        <v>20000</v>
      </c>
      <c r="N6" s="3">
        <v>20000</v>
      </c>
      <c r="O6" s="3">
        <v>20000</v>
      </c>
      <c r="P6" s="68">
        <v>20000</v>
      </c>
      <c r="Q6" s="3">
        <v>20000</v>
      </c>
      <c r="R6" s="3">
        <v>20000</v>
      </c>
    </row>
    <row r="7" spans="1:19" ht="15" customHeight="1" x14ac:dyDescent="0.25">
      <c r="A7" s="1" t="s">
        <v>10</v>
      </c>
      <c r="B7" s="1" t="s">
        <v>11</v>
      </c>
      <c r="C7" s="1"/>
      <c r="D7" s="1"/>
      <c r="E7" s="1" t="s">
        <v>12</v>
      </c>
      <c r="F7" s="1" t="s">
        <v>13</v>
      </c>
      <c r="G7" s="1" t="s">
        <v>42</v>
      </c>
      <c r="H7" s="1"/>
      <c r="I7" s="2" t="s">
        <v>43</v>
      </c>
      <c r="J7" s="3">
        <v>2500</v>
      </c>
      <c r="K7" s="3">
        <v>2500</v>
      </c>
      <c r="L7" s="3">
        <v>2500</v>
      </c>
      <c r="M7" s="3">
        <v>2500</v>
      </c>
      <c r="N7" s="3">
        <v>2500</v>
      </c>
      <c r="O7" s="3">
        <v>2500</v>
      </c>
      <c r="P7" s="68">
        <v>2500</v>
      </c>
      <c r="Q7" s="3">
        <v>2500</v>
      </c>
      <c r="R7" s="3">
        <v>2500</v>
      </c>
    </row>
    <row r="8" spans="1:19" ht="15" customHeight="1" x14ac:dyDescent="0.25">
      <c r="A8" s="1" t="s">
        <v>10</v>
      </c>
      <c r="B8" s="1" t="s">
        <v>11</v>
      </c>
      <c r="C8" s="1"/>
      <c r="D8" s="1"/>
      <c r="E8" s="1" t="s">
        <v>12</v>
      </c>
      <c r="F8" s="1" t="s">
        <v>13</v>
      </c>
      <c r="G8" s="1" t="s">
        <v>44</v>
      </c>
      <c r="H8" s="1"/>
      <c r="I8" s="2" t="s">
        <v>45</v>
      </c>
      <c r="J8" s="3">
        <v>1000</v>
      </c>
      <c r="K8" s="3">
        <v>1000</v>
      </c>
      <c r="L8" s="3">
        <v>1000</v>
      </c>
      <c r="M8" s="3">
        <v>1000</v>
      </c>
      <c r="N8" s="3">
        <v>1000</v>
      </c>
      <c r="O8" s="3">
        <v>1000</v>
      </c>
      <c r="P8" s="68">
        <v>1000</v>
      </c>
      <c r="Q8" s="3">
        <v>1000</v>
      </c>
      <c r="R8" s="3">
        <v>1000</v>
      </c>
    </row>
    <row r="9" spans="1:19" ht="15" customHeight="1" x14ac:dyDescent="0.25">
      <c r="A9" s="1" t="s">
        <v>10</v>
      </c>
      <c r="B9" s="1" t="s">
        <v>11</v>
      </c>
      <c r="C9" s="1"/>
      <c r="D9" s="1"/>
      <c r="E9" s="1" t="s">
        <v>12</v>
      </c>
      <c r="F9" s="1" t="s">
        <v>13</v>
      </c>
      <c r="G9" s="1" t="s">
        <v>46</v>
      </c>
      <c r="H9" s="1"/>
      <c r="I9" s="2" t="s">
        <v>47</v>
      </c>
      <c r="J9" s="3">
        <v>40000</v>
      </c>
      <c r="K9" s="3">
        <v>40000</v>
      </c>
      <c r="L9" s="3">
        <v>40000</v>
      </c>
      <c r="M9" s="3">
        <v>40000</v>
      </c>
      <c r="N9" s="3">
        <v>40000</v>
      </c>
      <c r="O9" s="3">
        <v>40000</v>
      </c>
      <c r="P9" s="68">
        <v>40000</v>
      </c>
      <c r="Q9" s="3">
        <v>40000</v>
      </c>
      <c r="R9" s="3">
        <v>40000</v>
      </c>
    </row>
    <row r="10" spans="1:19" ht="15" customHeight="1" x14ac:dyDescent="0.25">
      <c r="A10" s="1" t="s">
        <v>10</v>
      </c>
      <c r="B10" s="1" t="s">
        <v>11</v>
      </c>
      <c r="C10" s="1"/>
      <c r="D10" s="1"/>
      <c r="E10" s="1" t="s">
        <v>12</v>
      </c>
      <c r="F10" s="1" t="s">
        <v>13</v>
      </c>
      <c r="G10" s="1" t="s">
        <v>48</v>
      </c>
      <c r="H10" s="1"/>
      <c r="I10" s="2" t="s">
        <v>49</v>
      </c>
      <c r="J10" s="3">
        <v>50000</v>
      </c>
      <c r="K10" s="3">
        <v>50000</v>
      </c>
      <c r="L10" s="3">
        <v>50000</v>
      </c>
      <c r="M10" s="3">
        <v>50000</v>
      </c>
      <c r="N10" s="3">
        <v>50000</v>
      </c>
      <c r="O10" s="3">
        <v>50000</v>
      </c>
      <c r="P10" s="68">
        <v>50000</v>
      </c>
      <c r="Q10" s="3">
        <v>50000</v>
      </c>
      <c r="R10" s="3">
        <v>50000</v>
      </c>
    </row>
    <row r="11" spans="1:19" ht="15" customHeight="1" x14ac:dyDescent="0.25">
      <c r="A11" s="1" t="s">
        <v>10</v>
      </c>
      <c r="B11" s="1" t="s">
        <v>11</v>
      </c>
      <c r="C11" s="1"/>
      <c r="D11" s="1"/>
      <c r="E11" s="1" t="s">
        <v>12</v>
      </c>
      <c r="F11" s="1" t="s">
        <v>13</v>
      </c>
      <c r="G11" s="1" t="s">
        <v>50</v>
      </c>
      <c r="H11" s="1"/>
      <c r="I11" s="2" t="s">
        <v>51</v>
      </c>
      <c r="J11" s="3">
        <v>126144</v>
      </c>
      <c r="K11" s="3">
        <v>126144</v>
      </c>
      <c r="L11" s="3">
        <v>126144</v>
      </c>
      <c r="M11" s="3">
        <v>126144</v>
      </c>
      <c r="N11" s="3">
        <v>126144</v>
      </c>
      <c r="O11" s="3">
        <v>126144</v>
      </c>
      <c r="P11" s="68">
        <v>126144</v>
      </c>
      <c r="Q11" s="3">
        <v>126144</v>
      </c>
      <c r="R11" s="3">
        <v>126144</v>
      </c>
    </row>
    <row r="12" spans="1:19" ht="15" customHeight="1" x14ac:dyDescent="0.25">
      <c r="A12" s="1" t="s">
        <v>10</v>
      </c>
      <c r="B12" s="1" t="s">
        <v>11</v>
      </c>
      <c r="C12" s="1"/>
      <c r="D12" s="1"/>
      <c r="E12" s="1" t="s">
        <v>12</v>
      </c>
      <c r="F12" s="1" t="s">
        <v>13</v>
      </c>
      <c r="G12" s="1" t="s">
        <v>52</v>
      </c>
      <c r="H12" s="1"/>
      <c r="I12" s="2" t="s">
        <v>53</v>
      </c>
      <c r="J12" s="3">
        <v>260000</v>
      </c>
      <c r="K12" s="3">
        <v>260000</v>
      </c>
      <c r="L12" s="3">
        <v>260000</v>
      </c>
      <c r="M12" s="3">
        <v>260000</v>
      </c>
      <c r="N12" s="3">
        <v>260000</v>
      </c>
      <c r="O12" s="3">
        <v>260000</v>
      </c>
      <c r="P12" s="68">
        <v>260000</v>
      </c>
      <c r="Q12" s="3">
        <v>260000</v>
      </c>
      <c r="R12" s="3">
        <v>260000</v>
      </c>
    </row>
    <row r="13" spans="1:19" ht="15" customHeight="1" x14ac:dyDescent="0.25">
      <c r="A13" s="9"/>
      <c r="B13" s="9"/>
      <c r="C13" s="9"/>
      <c r="D13" s="9"/>
      <c r="E13" s="9"/>
      <c r="F13" s="9"/>
      <c r="G13" s="9" t="s">
        <v>54</v>
      </c>
      <c r="H13" s="9"/>
      <c r="I13" s="10" t="s">
        <v>55</v>
      </c>
      <c r="J13" s="11">
        <f t="shared" ref="J13:O13" si="0">SUM(J5:J12)</f>
        <v>505644</v>
      </c>
      <c r="K13" s="11">
        <f t="shared" si="0"/>
        <v>505644</v>
      </c>
      <c r="L13" s="11">
        <f t="shared" si="0"/>
        <v>505644</v>
      </c>
      <c r="M13" s="11">
        <f t="shared" si="0"/>
        <v>505644</v>
      </c>
      <c r="N13" s="11">
        <f t="shared" si="0"/>
        <v>505644</v>
      </c>
      <c r="O13" s="11">
        <f t="shared" si="0"/>
        <v>505644</v>
      </c>
      <c r="P13" s="69">
        <f t="shared" ref="P13:Q13" si="1">SUM(P5:P12)</f>
        <v>505644</v>
      </c>
      <c r="Q13" s="11">
        <f t="shared" si="1"/>
        <v>505644</v>
      </c>
      <c r="R13" s="11">
        <f t="shared" ref="R13" si="2">SUM(R5:R12)</f>
        <v>505644</v>
      </c>
    </row>
    <row r="14" spans="1:19" ht="15" customHeight="1" x14ac:dyDescent="0.25">
      <c r="A14" s="1" t="s">
        <v>10</v>
      </c>
      <c r="B14" s="1" t="s">
        <v>11</v>
      </c>
      <c r="C14" s="1"/>
      <c r="D14" s="1"/>
      <c r="E14" s="1" t="s">
        <v>12</v>
      </c>
      <c r="F14" s="1" t="s">
        <v>14</v>
      </c>
      <c r="G14" s="1" t="s">
        <v>40</v>
      </c>
      <c r="H14" s="1"/>
      <c r="I14" s="2" t="s">
        <v>41</v>
      </c>
      <c r="J14" s="3">
        <v>2000</v>
      </c>
      <c r="K14" s="3">
        <v>2000</v>
      </c>
      <c r="L14" s="3">
        <v>2000</v>
      </c>
      <c r="M14" s="3">
        <v>2000</v>
      </c>
      <c r="N14" s="3">
        <v>2000</v>
      </c>
      <c r="O14" s="3">
        <v>2000</v>
      </c>
      <c r="P14" s="68">
        <v>2000</v>
      </c>
      <c r="Q14" s="3">
        <v>2000</v>
      </c>
      <c r="R14" s="3">
        <v>2000</v>
      </c>
    </row>
    <row r="15" spans="1:19" ht="15" customHeight="1" x14ac:dyDescent="0.25">
      <c r="A15" s="1" t="s">
        <v>10</v>
      </c>
      <c r="B15" s="1" t="s">
        <v>11</v>
      </c>
      <c r="C15" s="1"/>
      <c r="D15" s="1"/>
      <c r="E15" s="1" t="s">
        <v>12</v>
      </c>
      <c r="F15" s="1" t="s">
        <v>14</v>
      </c>
      <c r="G15" s="1" t="s">
        <v>46</v>
      </c>
      <c r="H15" s="1"/>
      <c r="I15" s="2" t="s">
        <v>56</v>
      </c>
      <c r="J15" s="3">
        <v>8000</v>
      </c>
      <c r="K15" s="3">
        <v>8000</v>
      </c>
      <c r="L15" s="3">
        <v>8000</v>
      </c>
      <c r="M15" s="3">
        <v>8000</v>
      </c>
      <c r="N15" s="3">
        <v>8000</v>
      </c>
      <c r="O15" s="3">
        <v>8000</v>
      </c>
      <c r="P15" s="68">
        <v>8000</v>
      </c>
      <c r="Q15" s="3">
        <v>8000</v>
      </c>
      <c r="R15" s="3">
        <v>8000</v>
      </c>
    </row>
    <row r="16" spans="1:19" ht="15" customHeight="1" x14ac:dyDescent="0.25">
      <c r="A16" s="1" t="s">
        <v>10</v>
      </c>
      <c r="B16" s="1" t="s">
        <v>11</v>
      </c>
      <c r="C16" s="1"/>
      <c r="D16" s="1"/>
      <c r="E16" s="1" t="s">
        <v>12</v>
      </c>
      <c r="F16" s="1" t="s">
        <v>14</v>
      </c>
      <c r="G16" s="1" t="s">
        <v>48</v>
      </c>
      <c r="H16" s="1"/>
      <c r="I16" s="2" t="s">
        <v>57</v>
      </c>
      <c r="J16" s="3">
        <v>292000</v>
      </c>
      <c r="K16" s="3">
        <v>292000</v>
      </c>
      <c r="L16" s="3">
        <v>292000</v>
      </c>
      <c r="M16" s="3">
        <v>292000</v>
      </c>
      <c r="N16" s="3">
        <v>292000</v>
      </c>
      <c r="O16" s="3">
        <v>292000</v>
      </c>
      <c r="P16" s="68">
        <v>292000</v>
      </c>
      <c r="Q16" s="3">
        <v>292000</v>
      </c>
      <c r="R16" s="3">
        <v>292000</v>
      </c>
    </row>
    <row r="17" spans="1:18" ht="15" customHeight="1" x14ac:dyDescent="0.25">
      <c r="A17" s="1" t="s">
        <v>16</v>
      </c>
      <c r="B17" s="1" t="s">
        <v>17</v>
      </c>
      <c r="C17" s="1"/>
      <c r="D17" s="1"/>
      <c r="E17" s="1" t="s">
        <v>38</v>
      </c>
      <c r="F17" s="1" t="s">
        <v>58</v>
      </c>
      <c r="G17" s="1" t="s">
        <v>59</v>
      </c>
      <c r="H17" s="1"/>
      <c r="I17" s="2" t="s">
        <v>60</v>
      </c>
      <c r="J17" s="3">
        <v>10000</v>
      </c>
      <c r="K17" s="3">
        <v>10000</v>
      </c>
      <c r="L17" s="3">
        <v>10000</v>
      </c>
      <c r="M17" s="3">
        <v>10000</v>
      </c>
      <c r="N17" s="3">
        <v>10000</v>
      </c>
      <c r="O17" s="3">
        <v>10000</v>
      </c>
      <c r="P17" s="68">
        <v>10000</v>
      </c>
      <c r="Q17" s="3">
        <v>10000</v>
      </c>
      <c r="R17" s="3">
        <v>10000</v>
      </c>
    </row>
    <row r="18" spans="1:18" ht="15" customHeight="1" x14ac:dyDescent="0.25">
      <c r="A18" s="1" t="s">
        <v>16</v>
      </c>
      <c r="B18" s="1" t="s">
        <v>17</v>
      </c>
      <c r="C18" s="1"/>
      <c r="D18" s="1"/>
      <c r="E18" s="1" t="s">
        <v>38</v>
      </c>
      <c r="F18" s="1" t="s">
        <v>58</v>
      </c>
      <c r="G18" s="1" t="s">
        <v>61</v>
      </c>
      <c r="H18" s="1"/>
      <c r="I18" s="2" t="s">
        <v>62</v>
      </c>
      <c r="J18" s="3">
        <v>20000</v>
      </c>
      <c r="K18" s="3">
        <v>20000</v>
      </c>
      <c r="L18" s="3">
        <v>20000</v>
      </c>
      <c r="M18" s="3">
        <v>20000</v>
      </c>
      <c r="N18" s="3">
        <v>20000</v>
      </c>
      <c r="O18" s="3">
        <v>20000</v>
      </c>
      <c r="P18" s="68">
        <v>20000</v>
      </c>
      <c r="Q18" s="3">
        <v>20000</v>
      </c>
      <c r="R18" s="3">
        <v>20000</v>
      </c>
    </row>
    <row r="19" spans="1:18" ht="30" customHeight="1" x14ac:dyDescent="0.25">
      <c r="A19" s="9"/>
      <c r="B19" s="9"/>
      <c r="C19" s="9"/>
      <c r="D19" s="9"/>
      <c r="E19" s="9"/>
      <c r="F19" s="9"/>
      <c r="G19" s="9" t="s">
        <v>54</v>
      </c>
      <c r="H19" s="9"/>
      <c r="I19" s="10" t="s">
        <v>63</v>
      </c>
      <c r="J19" s="11">
        <f t="shared" ref="J19:O19" si="3">SUM(J14:J18)</f>
        <v>332000</v>
      </c>
      <c r="K19" s="11">
        <f t="shared" si="3"/>
        <v>332000</v>
      </c>
      <c r="L19" s="11">
        <f t="shared" si="3"/>
        <v>332000</v>
      </c>
      <c r="M19" s="11">
        <f t="shared" si="3"/>
        <v>332000</v>
      </c>
      <c r="N19" s="11">
        <f t="shared" si="3"/>
        <v>332000</v>
      </c>
      <c r="O19" s="11">
        <f t="shared" si="3"/>
        <v>332000</v>
      </c>
      <c r="P19" s="69">
        <f t="shared" ref="P19:Q19" si="4">SUM(P14:P18)</f>
        <v>332000</v>
      </c>
      <c r="Q19" s="11">
        <f t="shared" si="4"/>
        <v>332000</v>
      </c>
      <c r="R19" s="11">
        <f t="shared" ref="R19" si="5">SUM(R14:R18)</f>
        <v>332000</v>
      </c>
    </row>
    <row r="20" spans="1:18" x14ac:dyDescent="0.25">
      <c r="A20" s="1" t="s">
        <v>10</v>
      </c>
      <c r="B20" s="1" t="s">
        <v>11</v>
      </c>
      <c r="C20" s="1"/>
      <c r="D20" s="1"/>
      <c r="E20" s="1" t="s">
        <v>12</v>
      </c>
      <c r="F20" s="1" t="s">
        <v>64</v>
      </c>
      <c r="G20" s="1" t="s">
        <v>46</v>
      </c>
      <c r="H20" s="1"/>
      <c r="I20" s="2" t="s">
        <v>56</v>
      </c>
      <c r="J20" s="3">
        <v>15000</v>
      </c>
      <c r="K20" s="3">
        <v>15000</v>
      </c>
      <c r="L20" s="3">
        <v>15000</v>
      </c>
      <c r="M20" s="3">
        <v>15000</v>
      </c>
      <c r="N20" s="3">
        <v>15000</v>
      </c>
      <c r="O20" s="3">
        <v>15000</v>
      </c>
      <c r="P20" s="68">
        <v>15000</v>
      </c>
      <c r="Q20" s="3">
        <v>15000</v>
      </c>
      <c r="R20" s="3">
        <v>15000</v>
      </c>
    </row>
    <row r="21" spans="1:18" ht="15" customHeight="1" x14ac:dyDescent="0.25">
      <c r="A21" s="9"/>
      <c r="B21" s="9"/>
      <c r="C21" s="9"/>
      <c r="D21" s="9"/>
      <c r="E21" s="9"/>
      <c r="F21" s="9"/>
      <c r="G21" s="9" t="s">
        <v>54</v>
      </c>
      <c r="H21" s="9"/>
      <c r="I21" s="10" t="s">
        <v>65</v>
      </c>
      <c r="J21" s="11">
        <f t="shared" ref="J21:O21" si="6">SUM(J20)</f>
        <v>15000</v>
      </c>
      <c r="K21" s="11">
        <f t="shared" si="6"/>
        <v>15000</v>
      </c>
      <c r="L21" s="11">
        <f t="shared" si="6"/>
        <v>15000</v>
      </c>
      <c r="M21" s="11">
        <f t="shared" si="6"/>
        <v>15000</v>
      </c>
      <c r="N21" s="11">
        <f t="shared" si="6"/>
        <v>15000</v>
      </c>
      <c r="O21" s="11">
        <f t="shared" si="6"/>
        <v>15000</v>
      </c>
      <c r="P21" s="69">
        <f t="shared" ref="P21:Q21" si="7">SUM(P20)</f>
        <v>15000</v>
      </c>
      <c r="Q21" s="11">
        <f t="shared" si="7"/>
        <v>15000</v>
      </c>
      <c r="R21" s="11">
        <f t="shared" ref="R21" si="8">SUM(R20)</f>
        <v>15000</v>
      </c>
    </row>
    <row r="22" spans="1:18" x14ac:dyDescent="0.25">
      <c r="A22" s="1" t="s">
        <v>10</v>
      </c>
      <c r="B22" s="1" t="s">
        <v>11</v>
      </c>
      <c r="C22" s="1"/>
      <c r="D22" s="1"/>
      <c r="E22" s="1" t="s">
        <v>12</v>
      </c>
      <c r="F22" s="1" t="s">
        <v>66</v>
      </c>
      <c r="G22" s="1" t="s">
        <v>46</v>
      </c>
      <c r="H22" s="1"/>
      <c r="I22" s="2" t="s">
        <v>56</v>
      </c>
      <c r="J22" s="3">
        <v>15000</v>
      </c>
      <c r="K22" s="3">
        <v>15000</v>
      </c>
      <c r="L22" s="3">
        <v>15000</v>
      </c>
      <c r="M22" s="3">
        <v>15000</v>
      </c>
      <c r="N22" s="3">
        <v>15000</v>
      </c>
      <c r="O22" s="3">
        <v>15000</v>
      </c>
      <c r="P22" s="68">
        <v>15000</v>
      </c>
      <c r="Q22" s="3">
        <v>15000</v>
      </c>
      <c r="R22" s="3">
        <v>15000</v>
      </c>
    </row>
    <row r="23" spans="1:18" ht="15" customHeight="1" x14ac:dyDescent="0.25">
      <c r="A23" s="9"/>
      <c r="B23" s="9"/>
      <c r="C23" s="9"/>
      <c r="D23" s="9"/>
      <c r="E23" s="9"/>
      <c r="F23" s="9"/>
      <c r="G23" s="9"/>
      <c r="H23" s="9"/>
      <c r="I23" s="10" t="s">
        <v>67</v>
      </c>
      <c r="J23" s="11">
        <f t="shared" ref="J23:O23" si="9">SUM(J22)</f>
        <v>15000</v>
      </c>
      <c r="K23" s="11">
        <f t="shared" si="9"/>
        <v>15000</v>
      </c>
      <c r="L23" s="11">
        <f t="shared" si="9"/>
        <v>15000</v>
      </c>
      <c r="M23" s="11">
        <f t="shared" si="9"/>
        <v>15000</v>
      </c>
      <c r="N23" s="11">
        <f t="shared" si="9"/>
        <v>15000</v>
      </c>
      <c r="O23" s="11">
        <f t="shared" si="9"/>
        <v>15000</v>
      </c>
      <c r="P23" s="69">
        <f t="shared" ref="P23:Q23" si="10">SUM(P22)</f>
        <v>15000</v>
      </c>
      <c r="Q23" s="11">
        <f t="shared" si="10"/>
        <v>15000</v>
      </c>
      <c r="R23" s="11">
        <f t="shared" ref="R23" si="11">SUM(R22)</f>
        <v>15000</v>
      </c>
    </row>
    <row r="24" spans="1:18" x14ac:dyDescent="0.25">
      <c r="A24" s="12">
        <v>231</v>
      </c>
      <c r="B24" s="12">
        <v>10</v>
      </c>
      <c r="C24" s="13"/>
      <c r="D24" s="13"/>
      <c r="E24" s="14" t="s">
        <v>38</v>
      </c>
      <c r="F24" s="14" t="s">
        <v>68</v>
      </c>
      <c r="G24" s="14" t="s">
        <v>241</v>
      </c>
      <c r="H24" s="13"/>
      <c r="I24" s="15" t="s">
        <v>41</v>
      </c>
      <c r="J24" s="3">
        <v>1800</v>
      </c>
      <c r="K24" s="3">
        <v>1800</v>
      </c>
      <c r="L24" s="3">
        <v>1800</v>
      </c>
      <c r="M24" s="3">
        <v>1800</v>
      </c>
      <c r="N24" s="3">
        <v>1800</v>
      </c>
      <c r="O24" s="3">
        <v>1800</v>
      </c>
      <c r="P24" s="68">
        <v>1800</v>
      </c>
      <c r="Q24" s="3">
        <v>1800</v>
      </c>
      <c r="R24" s="3">
        <v>1800</v>
      </c>
    </row>
    <row r="25" spans="1:18" ht="15" customHeight="1" x14ac:dyDescent="0.25">
      <c r="A25" s="12">
        <v>231</v>
      </c>
      <c r="B25" s="12">
        <v>10</v>
      </c>
      <c r="C25" s="13"/>
      <c r="D25" s="13"/>
      <c r="E25" s="14" t="s">
        <v>38</v>
      </c>
      <c r="F25" s="14" t="s">
        <v>68</v>
      </c>
      <c r="G25" s="14" t="s">
        <v>69</v>
      </c>
      <c r="H25" s="13"/>
      <c r="I25" s="15" t="s">
        <v>70</v>
      </c>
      <c r="J25" s="3">
        <v>1000</v>
      </c>
      <c r="K25" s="3">
        <v>1000</v>
      </c>
      <c r="L25" s="3">
        <v>1000</v>
      </c>
      <c r="M25" s="3">
        <v>1000</v>
      </c>
      <c r="N25" s="3">
        <v>1000</v>
      </c>
      <c r="O25" s="3">
        <v>1000</v>
      </c>
      <c r="P25" s="68">
        <v>1000</v>
      </c>
      <c r="Q25" s="3">
        <v>1000</v>
      </c>
      <c r="R25" s="3">
        <v>1000</v>
      </c>
    </row>
    <row r="26" spans="1:18" ht="15" customHeight="1" x14ac:dyDescent="0.25">
      <c r="A26" s="1" t="s">
        <v>10</v>
      </c>
      <c r="B26" s="1" t="s">
        <v>11</v>
      </c>
      <c r="C26" s="1"/>
      <c r="D26" s="1"/>
      <c r="E26" s="1" t="s">
        <v>12</v>
      </c>
      <c r="F26" s="1" t="s">
        <v>15</v>
      </c>
      <c r="G26" s="1" t="s">
        <v>71</v>
      </c>
      <c r="H26" s="1"/>
      <c r="I26" s="2" t="s">
        <v>72</v>
      </c>
      <c r="J26" s="3">
        <v>14200</v>
      </c>
      <c r="K26" s="3">
        <v>14200</v>
      </c>
      <c r="L26" s="3">
        <v>14200</v>
      </c>
      <c r="M26" s="3">
        <v>14200</v>
      </c>
      <c r="N26" s="3">
        <v>14200</v>
      </c>
      <c r="O26" s="3">
        <v>14200</v>
      </c>
      <c r="P26" s="68">
        <v>14200</v>
      </c>
      <c r="Q26" s="3">
        <v>14200</v>
      </c>
      <c r="R26" s="3">
        <v>14200</v>
      </c>
    </row>
    <row r="27" spans="1:18" x14ac:dyDescent="0.25">
      <c r="A27" s="1" t="s">
        <v>10</v>
      </c>
      <c r="B27" s="1" t="s">
        <v>11</v>
      </c>
      <c r="C27" s="1"/>
      <c r="D27" s="1"/>
      <c r="E27" s="1" t="s">
        <v>12</v>
      </c>
      <c r="F27" s="1" t="s">
        <v>15</v>
      </c>
      <c r="G27" s="1" t="s">
        <v>46</v>
      </c>
      <c r="H27" s="1"/>
      <c r="I27" s="2" t="s">
        <v>56</v>
      </c>
      <c r="J27" s="3">
        <v>1000000</v>
      </c>
      <c r="K27" s="3">
        <v>1000000</v>
      </c>
      <c r="L27" s="3">
        <v>1000000</v>
      </c>
      <c r="M27" s="3">
        <v>1000000</v>
      </c>
      <c r="N27" s="3">
        <v>1000000</v>
      </c>
      <c r="O27" s="3">
        <v>1000000</v>
      </c>
      <c r="P27" s="68">
        <v>1000000</v>
      </c>
      <c r="Q27" s="3">
        <v>1000000</v>
      </c>
      <c r="R27" s="3">
        <v>1000000</v>
      </c>
    </row>
    <row r="28" spans="1:18" x14ac:dyDescent="0.25">
      <c r="A28" s="1" t="s">
        <v>10</v>
      </c>
      <c r="B28" s="1" t="s">
        <v>11</v>
      </c>
      <c r="C28" s="1"/>
      <c r="D28" s="1"/>
      <c r="E28" s="1" t="s">
        <v>12</v>
      </c>
      <c r="F28" s="1" t="s">
        <v>68</v>
      </c>
      <c r="G28" s="1" t="s">
        <v>144</v>
      </c>
      <c r="H28" s="1"/>
      <c r="I28" s="2" t="s">
        <v>73</v>
      </c>
      <c r="J28" s="3">
        <v>165100</v>
      </c>
      <c r="K28" s="3">
        <v>165100</v>
      </c>
      <c r="L28" s="3">
        <v>165100</v>
      </c>
      <c r="M28" s="3">
        <v>165100</v>
      </c>
      <c r="N28" s="3">
        <v>165100</v>
      </c>
      <c r="O28" s="3">
        <v>165100</v>
      </c>
      <c r="P28" s="68">
        <v>165100</v>
      </c>
      <c r="Q28" s="3">
        <v>165100</v>
      </c>
      <c r="R28" s="3">
        <v>165100</v>
      </c>
    </row>
    <row r="29" spans="1:18" ht="30" customHeight="1" x14ac:dyDescent="0.25">
      <c r="A29" s="9"/>
      <c r="B29" s="9"/>
      <c r="C29" s="9"/>
      <c r="D29" s="9"/>
      <c r="E29" s="9"/>
      <c r="F29" s="9"/>
      <c r="G29" s="9" t="s">
        <v>54</v>
      </c>
      <c r="H29" s="9" t="s">
        <v>74</v>
      </c>
      <c r="I29" s="10" t="s">
        <v>75</v>
      </c>
      <c r="J29" s="11">
        <f t="shared" ref="J29:O29" si="12">SUM(J24:J28)</f>
        <v>1182100</v>
      </c>
      <c r="K29" s="11">
        <f t="shared" si="12"/>
        <v>1182100</v>
      </c>
      <c r="L29" s="11">
        <f t="shared" si="12"/>
        <v>1182100</v>
      </c>
      <c r="M29" s="11">
        <f t="shared" si="12"/>
        <v>1182100</v>
      </c>
      <c r="N29" s="11">
        <f t="shared" si="12"/>
        <v>1182100</v>
      </c>
      <c r="O29" s="11">
        <f t="shared" si="12"/>
        <v>1182100</v>
      </c>
      <c r="P29" s="69">
        <f t="shared" ref="P29:Q29" si="13">SUM(P24:P28)</f>
        <v>1182100</v>
      </c>
      <c r="Q29" s="11">
        <f t="shared" si="13"/>
        <v>1182100</v>
      </c>
      <c r="R29" s="11">
        <f t="shared" ref="R29" si="14">SUM(R24:R28)</f>
        <v>1182100</v>
      </c>
    </row>
    <row r="30" spans="1:18" ht="15" customHeight="1" x14ac:dyDescent="0.25">
      <c r="A30" s="17" t="s">
        <v>16</v>
      </c>
      <c r="B30" s="17" t="s">
        <v>17</v>
      </c>
      <c r="C30" s="17"/>
      <c r="D30" s="17"/>
      <c r="E30" s="14" t="s">
        <v>76</v>
      </c>
      <c r="F30" s="14" t="s">
        <v>31</v>
      </c>
      <c r="G30" s="14" t="s">
        <v>77</v>
      </c>
      <c r="H30" s="14"/>
      <c r="I30" s="18" t="s">
        <v>78</v>
      </c>
      <c r="J30" s="41">
        <v>126000</v>
      </c>
      <c r="K30" s="41">
        <v>126000</v>
      </c>
      <c r="L30" s="41">
        <v>126000</v>
      </c>
      <c r="M30" s="41">
        <v>126000</v>
      </c>
      <c r="N30" s="41">
        <v>126000</v>
      </c>
      <c r="O30" s="41">
        <v>126000</v>
      </c>
      <c r="P30" s="67">
        <v>126000</v>
      </c>
      <c r="Q30" s="41">
        <v>126000</v>
      </c>
      <c r="R30" s="41">
        <v>126000</v>
      </c>
    </row>
    <row r="31" spans="1:18" ht="15" customHeight="1" x14ac:dyDescent="0.25">
      <c r="A31" s="17" t="s">
        <v>16</v>
      </c>
      <c r="B31" s="17" t="s">
        <v>17</v>
      </c>
      <c r="C31" s="17"/>
      <c r="D31" s="17"/>
      <c r="E31" s="14" t="s">
        <v>76</v>
      </c>
      <c r="F31" s="14" t="s">
        <v>31</v>
      </c>
      <c r="G31" s="14" t="s">
        <v>79</v>
      </c>
      <c r="H31" s="14"/>
      <c r="I31" s="18" t="s">
        <v>39</v>
      </c>
      <c r="J31" s="41">
        <v>42000</v>
      </c>
      <c r="K31" s="41">
        <v>42000</v>
      </c>
      <c r="L31" s="41">
        <v>42000</v>
      </c>
      <c r="M31" s="41">
        <v>42000</v>
      </c>
      <c r="N31" s="41">
        <v>42000</v>
      </c>
      <c r="O31" s="41">
        <v>42000</v>
      </c>
      <c r="P31" s="67">
        <v>42000</v>
      </c>
      <c r="Q31" s="41">
        <v>42000</v>
      </c>
      <c r="R31" s="41">
        <v>42000</v>
      </c>
    </row>
    <row r="32" spans="1:18" ht="15" customHeight="1" x14ac:dyDescent="0.25">
      <c r="A32" s="17" t="s">
        <v>16</v>
      </c>
      <c r="B32" s="17" t="s">
        <v>17</v>
      </c>
      <c r="C32" s="17"/>
      <c r="D32" s="17"/>
      <c r="E32" s="14" t="s">
        <v>76</v>
      </c>
      <c r="F32" s="14" t="s">
        <v>31</v>
      </c>
      <c r="G32" s="14" t="s">
        <v>80</v>
      </c>
      <c r="H32" s="14"/>
      <c r="I32" s="18" t="s">
        <v>81</v>
      </c>
      <c r="J32" s="41">
        <v>43000</v>
      </c>
      <c r="K32" s="41">
        <v>43000</v>
      </c>
      <c r="L32" s="41">
        <v>43000</v>
      </c>
      <c r="M32" s="41">
        <v>43000</v>
      </c>
      <c r="N32" s="41">
        <v>43000</v>
      </c>
      <c r="O32" s="41">
        <v>43000</v>
      </c>
      <c r="P32" s="67">
        <v>43000</v>
      </c>
      <c r="Q32" s="41">
        <v>43000</v>
      </c>
      <c r="R32" s="41">
        <v>43000</v>
      </c>
    </row>
    <row r="33" spans="1:20" ht="15" customHeight="1" x14ac:dyDescent="0.25">
      <c r="A33" s="17" t="s">
        <v>16</v>
      </c>
      <c r="B33" s="17" t="s">
        <v>17</v>
      </c>
      <c r="C33" s="17"/>
      <c r="D33" s="17"/>
      <c r="E33" s="14" t="s">
        <v>76</v>
      </c>
      <c r="F33" s="14" t="s">
        <v>31</v>
      </c>
      <c r="G33" s="14" t="s">
        <v>82</v>
      </c>
      <c r="H33" s="14"/>
      <c r="I33" s="18" t="s">
        <v>83</v>
      </c>
      <c r="J33" s="41">
        <v>16000</v>
      </c>
      <c r="K33" s="41">
        <v>16000</v>
      </c>
      <c r="L33" s="41">
        <v>16000</v>
      </c>
      <c r="M33" s="41">
        <v>16000</v>
      </c>
      <c r="N33" s="41">
        <v>16000</v>
      </c>
      <c r="O33" s="41">
        <v>16000</v>
      </c>
      <c r="P33" s="67">
        <v>16000</v>
      </c>
      <c r="Q33" s="41">
        <v>16000</v>
      </c>
      <c r="R33" s="41">
        <v>16000</v>
      </c>
    </row>
    <row r="34" spans="1:20" ht="15" customHeight="1" x14ac:dyDescent="0.25">
      <c r="A34" s="1" t="s">
        <v>10</v>
      </c>
      <c r="B34" s="1" t="s">
        <v>11</v>
      </c>
      <c r="C34" s="1"/>
      <c r="D34" s="1"/>
      <c r="E34" s="1" t="s">
        <v>84</v>
      </c>
      <c r="F34" s="1" t="s">
        <v>85</v>
      </c>
      <c r="G34" s="1" t="s">
        <v>40</v>
      </c>
      <c r="H34" s="1"/>
      <c r="I34" s="2" t="s">
        <v>41</v>
      </c>
      <c r="J34" s="3">
        <v>50000</v>
      </c>
      <c r="K34" s="3">
        <v>50000</v>
      </c>
      <c r="L34" s="3">
        <v>50000</v>
      </c>
      <c r="M34" s="3">
        <v>50000</v>
      </c>
      <c r="N34" s="3">
        <v>50000</v>
      </c>
      <c r="O34" s="3">
        <v>50000</v>
      </c>
      <c r="P34" s="68">
        <v>50000</v>
      </c>
      <c r="Q34" s="3">
        <v>50000</v>
      </c>
      <c r="R34" s="3">
        <v>50000</v>
      </c>
    </row>
    <row r="35" spans="1:20" ht="15" customHeight="1" x14ac:dyDescent="0.25">
      <c r="A35" s="1" t="s">
        <v>10</v>
      </c>
      <c r="B35" s="1" t="s">
        <v>11</v>
      </c>
      <c r="C35" s="1"/>
      <c r="D35" s="1"/>
      <c r="E35" s="1" t="s">
        <v>84</v>
      </c>
      <c r="F35" s="1" t="s">
        <v>85</v>
      </c>
      <c r="G35" s="1" t="s">
        <v>86</v>
      </c>
      <c r="H35" s="1"/>
      <c r="I35" s="2" t="s">
        <v>87</v>
      </c>
      <c r="J35" s="3">
        <v>5000</v>
      </c>
      <c r="K35" s="3">
        <v>5000</v>
      </c>
      <c r="L35" s="3">
        <v>5000</v>
      </c>
      <c r="M35" s="3">
        <v>5000</v>
      </c>
      <c r="N35" s="3">
        <v>5000</v>
      </c>
      <c r="O35" s="3">
        <v>5000</v>
      </c>
      <c r="P35" s="68">
        <v>5000</v>
      </c>
      <c r="Q35" s="3">
        <v>5000</v>
      </c>
      <c r="R35" s="3">
        <v>5000</v>
      </c>
    </row>
    <row r="36" spans="1:20" ht="15" customHeight="1" x14ac:dyDescent="0.25">
      <c r="A36" s="1" t="s">
        <v>10</v>
      </c>
      <c r="B36" s="1" t="s">
        <v>11</v>
      </c>
      <c r="C36" s="1"/>
      <c r="D36" s="1"/>
      <c r="E36" s="1" t="s">
        <v>84</v>
      </c>
      <c r="F36" s="1" t="s">
        <v>85</v>
      </c>
      <c r="G36" s="1" t="s">
        <v>46</v>
      </c>
      <c r="H36" s="1"/>
      <c r="I36" s="2" t="s">
        <v>56</v>
      </c>
      <c r="J36" s="3">
        <v>60000</v>
      </c>
      <c r="K36" s="3">
        <v>60000</v>
      </c>
      <c r="L36" s="3">
        <v>60000</v>
      </c>
      <c r="M36" s="3">
        <v>60000</v>
      </c>
      <c r="N36" s="3">
        <v>60000</v>
      </c>
      <c r="O36" s="3">
        <v>60000</v>
      </c>
      <c r="P36" s="68">
        <v>60000</v>
      </c>
      <c r="Q36" s="3">
        <v>60000</v>
      </c>
      <c r="R36" s="3">
        <v>60000</v>
      </c>
    </row>
    <row r="37" spans="1:20" ht="15" customHeight="1" x14ac:dyDescent="0.25">
      <c r="A37" s="1" t="s">
        <v>10</v>
      </c>
      <c r="B37" s="1" t="s">
        <v>11</v>
      </c>
      <c r="C37" s="1"/>
      <c r="D37" s="1"/>
      <c r="E37" s="1" t="s">
        <v>84</v>
      </c>
      <c r="F37" s="1" t="s">
        <v>85</v>
      </c>
      <c r="G37" s="1" t="s">
        <v>48</v>
      </c>
      <c r="H37" s="1"/>
      <c r="I37" s="2" t="s">
        <v>57</v>
      </c>
      <c r="J37" s="3">
        <v>150000</v>
      </c>
      <c r="K37" s="3">
        <v>150000</v>
      </c>
      <c r="L37" s="3">
        <v>150000</v>
      </c>
      <c r="M37" s="3">
        <v>150000</v>
      </c>
      <c r="N37" s="3">
        <v>150000</v>
      </c>
      <c r="O37" s="3">
        <v>150000</v>
      </c>
      <c r="P37" s="68">
        <v>150000</v>
      </c>
      <c r="Q37" s="3">
        <v>150000</v>
      </c>
      <c r="R37" s="3">
        <v>250000</v>
      </c>
      <c r="S37" s="78">
        <v>100000</v>
      </c>
      <c r="T37" t="s">
        <v>309</v>
      </c>
    </row>
    <row r="38" spans="1:20" ht="15" customHeight="1" x14ac:dyDescent="0.25">
      <c r="A38" s="1" t="s">
        <v>16</v>
      </c>
      <c r="B38" s="1" t="s">
        <v>17</v>
      </c>
      <c r="C38" s="1"/>
      <c r="D38" s="1"/>
      <c r="E38" s="1" t="s">
        <v>76</v>
      </c>
      <c r="F38" s="1" t="s">
        <v>31</v>
      </c>
      <c r="G38" s="1" t="s">
        <v>52</v>
      </c>
      <c r="H38" s="1"/>
      <c r="I38" s="2" t="s">
        <v>89</v>
      </c>
      <c r="J38" s="3">
        <v>2500000</v>
      </c>
      <c r="K38" s="3">
        <v>2500000</v>
      </c>
      <c r="L38" s="3">
        <v>2500000</v>
      </c>
      <c r="M38" s="3">
        <v>2500000</v>
      </c>
      <c r="N38" s="3">
        <v>2500000</v>
      </c>
      <c r="O38" s="3">
        <v>2500000</v>
      </c>
      <c r="P38" s="68">
        <v>2500000</v>
      </c>
      <c r="Q38" s="3">
        <v>2500000</v>
      </c>
      <c r="R38" s="3">
        <v>3200000</v>
      </c>
      <c r="S38" s="78">
        <v>700000</v>
      </c>
      <c r="T38" t="s">
        <v>279</v>
      </c>
    </row>
    <row r="39" spans="1:20" ht="15" customHeight="1" x14ac:dyDescent="0.25">
      <c r="A39" s="1" t="s">
        <v>16</v>
      </c>
      <c r="B39" s="1" t="s">
        <v>17</v>
      </c>
      <c r="C39" s="1"/>
      <c r="D39" s="1" t="s">
        <v>246</v>
      </c>
      <c r="E39" s="1" t="s">
        <v>76</v>
      </c>
      <c r="F39" s="1" t="s">
        <v>31</v>
      </c>
      <c r="G39" s="1" t="s">
        <v>52</v>
      </c>
      <c r="H39" s="1"/>
      <c r="I39" s="2" t="s">
        <v>89</v>
      </c>
      <c r="J39" s="3">
        <v>4234155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67">
        <v>0</v>
      </c>
      <c r="Q39" s="41">
        <v>0</v>
      </c>
      <c r="R39" s="41">
        <v>0</v>
      </c>
      <c r="S39" t="s">
        <v>37</v>
      </c>
    </row>
    <row r="40" spans="1:20" ht="15" customHeight="1" x14ac:dyDescent="0.25">
      <c r="A40" s="1" t="s">
        <v>16</v>
      </c>
      <c r="B40" s="1" t="s">
        <v>17</v>
      </c>
      <c r="C40" s="1"/>
      <c r="D40" s="1"/>
      <c r="E40" s="1" t="s">
        <v>76</v>
      </c>
      <c r="F40" s="1" t="s">
        <v>31</v>
      </c>
      <c r="G40" s="1" t="s">
        <v>277</v>
      </c>
      <c r="H40" s="1"/>
      <c r="I40" s="2" t="s">
        <v>278</v>
      </c>
      <c r="J40" s="3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67">
        <v>0</v>
      </c>
      <c r="Q40" s="41">
        <v>0</v>
      </c>
      <c r="R40" s="41">
        <v>80000</v>
      </c>
      <c r="S40" s="76">
        <v>80000</v>
      </c>
      <c r="T40" t="s">
        <v>280</v>
      </c>
    </row>
    <row r="41" spans="1:20" ht="15" customHeight="1" x14ac:dyDescent="0.25">
      <c r="A41" s="9"/>
      <c r="B41" s="9"/>
      <c r="C41" s="9"/>
      <c r="D41" s="9"/>
      <c r="E41" s="9"/>
      <c r="F41" s="9"/>
      <c r="G41" s="9" t="s">
        <v>54</v>
      </c>
      <c r="H41" s="9"/>
      <c r="I41" s="10" t="s">
        <v>90</v>
      </c>
      <c r="J41" s="11">
        <f t="shared" ref="J41:R41" si="15">SUM(J30:J40)</f>
        <v>7226155</v>
      </c>
      <c r="K41" s="11">
        <f t="shared" si="15"/>
        <v>2992000</v>
      </c>
      <c r="L41" s="11">
        <f t="shared" si="15"/>
        <v>2992000</v>
      </c>
      <c r="M41" s="11">
        <f t="shared" si="15"/>
        <v>2992000</v>
      </c>
      <c r="N41" s="11">
        <f t="shared" si="15"/>
        <v>2992000</v>
      </c>
      <c r="O41" s="11">
        <f t="shared" si="15"/>
        <v>2992000</v>
      </c>
      <c r="P41" s="69">
        <f t="shared" si="15"/>
        <v>2992000</v>
      </c>
      <c r="Q41" s="11">
        <f t="shared" si="15"/>
        <v>2992000</v>
      </c>
      <c r="R41" s="11">
        <f t="shared" si="15"/>
        <v>3872000</v>
      </c>
    </row>
    <row r="42" spans="1:20" ht="15" customHeight="1" x14ac:dyDescent="0.25">
      <c r="A42" s="17" t="s">
        <v>16</v>
      </c>
      <c r="B42" s="17" t="s">
        <v>17</v>
      </c>
      <c r="C42" s="17"/>
      <c r="D42" s="17" t="s">
        <v>246</v>
      </c>
      <c r="E42" s="17" t="s">
        <v>76</v>
      </c>
      <c r="F42" s="17" t="s">
        <v>253</v>
      </c>
      <c r="G42" s="17" t="s">
        <v>52</v>
      </c>
      <c r="H42" s="17"/>
      <c r="I42" s="18" t="s">
        <v>89</v>
      </c>
      <c r="J42" s="16">
        <v>0</v>
      </c>
      <c r="K42" s="16">
        <v>4234155</v>
      </c>
      <c r="L42" s="16">
        <v>4234155</v>
      </c>
      <c r="M42" s="16">
        <v>4234155</v>
      </c>
      <c r="N42" s="16">
        <v>4234155</v>
      </c>
      <c r="O42" s="16">
        <v>4234155</v>
      </c>
      <c r="P42" s="70">
        <v>4234155</v>
      </c>
      <c r="Q42" s="16">
        <v>4234155</v>
      </c>
      <c r="R42" s="16">
        <v>4234155</v>
      </c>
      <c r="S42" t="s">
        <v>37</v>
      </c>
    </row>
    <row r="43" spans="1:20" ht="15" customHeight="1" x14ac:dyDescent="0.25">
      <c r="A43" s="9"/>
      <c r="B43" s="9"/>
      <c r="C43" s="9"/>
      <c r="D43" s="9"/>
      <c r="E43" s="9"/>
      <c r="F43" s="9"/>
      <c r="G43" s="9"/>
      <c r="H43" s="9"/>
      <c r="I43" s="10" t="s">
        <v>249</v>
      </c>
      <c r="J43" s="11">
        <v>0</v>
      </c>
      <c r="K43" s="11">
        <f t="shared" ref="K43:Q43" si="16">SUM(K42)</f>
        <v>4234155</v>
      </c>
      <c r="L43" s="11">
        <f t="shared" si="16"/>
        <v>4234155</v>
      </c>
      <c r="M43" s="11">
        <f t="shared" si="16"/>
        <v>4234155</v>
      </c>
      <c r="N43" s="11">
        <f t="shared" si="16"/>
        <v>4234155</v>
      </c>
      <c r="O43" s="11">
        <f t="shared" si="16"/>
        <v>4234155</v>
      </c>
      <c r="P43" s="69">
        <f t="shared" si="16"/>
        <v>4234155</v>
      </c>
      <c r="Q43" s="11">
        <f t="shared" si="16"/>
        <v>4234155</v>
      </c>
      <c r="R43" s="11">
        <f t="shared" ref="R43" si="17">SUM(R42)</f>
        <v>4234155</v>
      </c>
    </row>
    <row r="44" spans="1:20" ht="15" customHeight="1" x14ac:dyDescent="0.25">
      <c r="A44" s="1" t="s">
        <v>10</v>
      </c>
      <c r="B44" s="1" t="s">
        <v>11</v>
      </c>
      <c r="C44" s="1"/>
      <c r="D44" s="1"/>
      <c r="E44" s="1" t="s">
        <v>84</v>
      </c>
      <c r="F44" s="1" t="s">
        <v>91</v>
      </c>
      <c r="G44" s="1" t="s">
        <v>92</v>
      </c>
      <c r="H44" s="1"/>
      <c r="I44" s="2" t="s">
        <v>93</v>
      </c>
      <c r="J44" s="3">
        <v>70235</v>
      </c>
      <c r="K44" s="3">
        <v>70235</v>
      </c>
      <c r="L44" s="3">
        <v>70235</v>
      </c>
      <c r="M44" s="3">
        <v>70235</v>
      </c>
      <c r="N44" s="3">
        <v>70235</v>
      </c>
      <c r="O44" s="3">
        <v>70235</v>
      </c>
      <c r="P44" s="68">
        <v>70235</v>
      </c>
      <c r="Q44" s="3">
        <v>70235</v>
      </c>
      <c r="R44" s="3">
        <v>70235</v>
      </c>
    </row>
    <row r="45" spans="1:20" ht="15" customHeight="1" x14ac:dyDescent="0.25">
      <c r="A45" s="9"/>
      <c r="B45" s="9"/>
      <c r="C45" s="9"/>
      <c r="D45" s="9"/>
      <c r="E45" s="9"/>
      <c r="F45" s="9"/>
      <c r="G45" s="9" t="s">
        <v>54</v>
      </c>
      <c r="H45" s="9"/>
      <c r="I45" s="10" t="s">
        <v>94</v>
      </c>
      <c r="J45" s="11">
        <f t="shared" ref="J45:O45" si="18">SUM(J44)</f>
        <v>70235</v>
      </c>
      <c r="K45" s="11">
        <f t="shared" si="18"/>
        <v>70235</v>
      </c>
      <c r="L45" s="11">
        <f t="shared" si="18"/>
        <v>70235</v>
      </c>
      <c r="M45" s="11">
        <f t="shared" si="18"/>
        <v>70235</v>
      </c>
      <c r="N45" s="11">
        <f t="shared" si="18"/>
        <v>70235</v>
      </c>
      <c r="O45" s="11">
        <f t="shared" si="18"/>
        <v>70235</v>
      </c>
      <c r="P45" s="69">
        <f t="shared" ref="P45:Q45" si="19">SUM(P44)</f>
        <v>70235</v>
      </c>
      <c r="Q45" s="11">
        <f t="shared" si="19"/>
        <v>70235</v>
      </c>
      <c r="R45" s="11">
        <f t="shared" ref="R45" si="20">SUM(R44)</f>
        <v>70235</v>
      </c>
    </row>
    <row r="46" spans="1:20" s="77" customFormat="1" ht="15" customHeight="1" x14ac:dyDescent="0.25">
      <c r="A46" s="17" t="s">
        <v>16</v>
      </c>
      <c r="B46" s="17" t="s">
        <v>17</v>
      </c>
      <c r="C46" s="17"/>
      <c r="D46" s="17"/>
      <c r="E46" s="17" t="s">
        <v>76</v>
      </c>
      <c r="F46" s="17" t="s">
        <v>290</v>
      </c>
      <c r="G46" s="17" t="s">
        <v>291</v>
      </c>
      <c r="H46" s="17"/>
      <c r="I46" s="18" t="s">
        <v>292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70">
        <v>0</v>
      </c>
      <c r="Q46" s="16">
        <v>0</v>
      </c>
      <c r="R46" s="16">
        <v>217000</v>
      </c>
      <c r="S46" s="76">
        <v>217000</v>
      </c>
      <c r="T46" s="77" t="s">
        <v>294</v>
      </c>
    </row>
    <row r="47" spans="1:20" ht="15" customHeight="1" x14ac:dyDescent="0.25">
      <c r="A47" s="9"/>
      <c r="B47" s="9"/>
      <c r="C47" s="9"/>
      <c r="D47" s="9"/>
      <c r="E47" s="9"/>
      <c r="F47" s="9"/>
      <c r="G47" s="9"/>
      <c r="H47" s="9"/>
      <c r="I47" s="10" t="s">
        <v>293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69">
        <v>0</v>
      </c>
      <c r="Q47" s="11">
        <v>0</v>
      </c>
      <c r="R47" s="11">
        <v>217000</v>
      </c>
    </row>
    <row r="48" spans="1:20" ht="15" customHeight="1" x14ac:dyDescent="0.25">
      <c r="A48" s="17" t="s">
        <v>16</v>
      </c>
      <c r="B48" s="17" t="s">
        <v>17</v>
      </c>
      <c r="C48" s="17"/>
      <c r="D48" s="17"/>
      <c r="E48" s="17" t="s">
        <v>260</v>
      </c>
      <c r="F48" s="17" t="s">
        <v>261</v>
      </c>
      <c r="G48" s="17" t="s">
        <v>182</v>
      </c>
      <c r="H48" s="17"/>
      <c r="I48" s="18" t="s">
        <v>56</v>
      </c>
      <c r="J48" s="57">
        <v>0</v>
      </c>
      <c r="K48" s="57">
        <v>0</v>
      </c>
      <c r="L48" s="57">
        <v>0</v>
      </c>
      <c r="M48" s="57">
        <v>0</v>
      </c>
      <c r="N48" s="57">
        <v>37500</v>
      </c>
      <c r="O48" s="57">
        <v>37500</v>
      </c>
      <c r="P48" s="71">
        <v>37500</v>
      </c>
      <c r="Q48" s="57">
        <v>37500</v>
      </c>
      <c r="R48" s="57">
        <v>37500</v>
      </c>
      <c r="S48" s="60" t="s">
        <v>37</v>
      </c>
    </row>
    <row r="49" spans="1:20" ht="15" customHeight="1" x14ac:dyDescent="0.25">
      <c r="A49" s="1" t="s">
        <v>10</v>
      </c>
      <c r="B49" s="1" t="s">
        <v>11</v>
      </c>
      <c r="C49" s="1"/>
      <c r="D49" s="1"/>
      <c r="E49" s="1" t="s">
        <v>95</v>
      </c>
      <c r="F49" s="1" t="s">
        <v>96</v>
      </c>
      <c r="G49" s="1" t="s">
        <v>97</v>
      </c>
      <c r="H49" s="1"/>
      <c r="I49" s="2" t="s">
        <v>98</v>
      </c>
      <c r="J49" s="3">
        <v>625000</v>
      </c>
      <c r="K49" s="3">
        <v>625000</v>
      </c>
      <c r="L49" s="3">
        <v>625000</v>
      </c>
      <c r="M49" s="3">
        <v>625000</v>
      </c>
      <c r="N49" s="3">
        <v>625000</v>
      </c>
      <c r="O49" s="3">
        <v>625000</v>
      </c>
      <c r="P49" s="68">
        <v>625000</v>
      </c>
      <c r="Q49" s="3">
        <v>625000</v>
      </c>
      <c r="R49" s="3">
        <v>625000</v>
      </c>
    </row>
    <row r="50" spans="1:20" ht="15" customHeight="1" x14ac:dyDescent="0.25">
      <c r="A50" s="1" t="s">
        <v>16</v>
      </c>
      <c r="B50" s="1" t="s">
        <v>17</v>
      </c>
      <c r="C50" s="1"/>
      <c r="D50" s="1"/>
      <c r="E50" s="1" t="s">
        <v>260</v>
      </c>
      <c r="F50" s="1" t="s">
        <v>261</v>
      </c>
      <c r="G50" s="1" t="s">
        <v>88</v>
      </c>
      <c r="H50" s="1"/>
      <c r="I50" s="2" t="s">
        <v>57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68">
        <v>8700</v>
      </c>
      <c r="Q50" s="3">
        <v>8700</v>
      </c>
      <c r="R50" s="3">
        <v>8700</v>
      </c>
      <c r="S50" s="55" t="s">
        <v>37</v>
      </c>
    </row>
    <row r="51" spans="1:20" ht="15" customHeight="1" x14ac:dyDescent="0.25">
      <c r="A51" s="9"/>
      <c r="B51" s="9"/>
      <c r="C51" s="9"/>
      <c r="D51" s="9"/>
      <c r="E51" s="9"/>
      <c r="F51" s="9"/>
      <c r="G51" s="9" t="s">
        <v>54</v>
      </c>
      <c r="H51" s="9"/>
      <c r="I51" s="10" t="s">
        <v>99</v>
      </c>
      <c r="J51" s="11">
        <f t="shared" ref="J51:Q51" si="21">SUM(J48:J50)</f>
        <v>625000</v>
      </c>
      <c r="K51" s="11">
        <f t="shared" si="21"/>
        <v>625000</v>
      </c>
      <c r="L51" s="11">
        <f t="shared" si="21"/>
        <v>625000</v>
      </c>
      <c r="M51" s="11">
        <f t="shared" si="21"/>
        <v>625000</v>
      </c>
      <c r="N51" s="11">
        <f t="shared" si="21"/>
        <v>662500</v>
      </c>
      <c r="O51" s="11">
        <f t="shared" si="21"/>
        <v>662500</v>
      </c>
      <c r="P51" s="69">
        <f t="shared" si="21"/>
        <v>671200</v>
      </c>
      <c r="Q51" s="11">
        <f t="shared" si="21"/>
        <v>671200</v>
      </c>
      <c r="R51" s="11">
        <f t="shared" ref="R51" si="22">SUM(R48:R50)</f>
        <v>671200</v>
      </c>
    </row>
    <row r="52" spans="1:20" x14ac:dyDescent="0.25">
      <c r="A52" s="92" t="s">
        <v>100</v>
      </c>
      <c r="B52" s="93"/>
      <c r="C52" s="93"/>
      <c r="D52" s="93"/>
      <c r="E52" s="93"/>
      <c r="F52" s="93"/>
      <c r="G52" s="93"/>
      <c r="H52" s="93"/>
      <c r="I52" s="94"/>
      <c r="J52" s="19">
        <f>SUM(J13+J19+J21+J23+J29+J41+J45+J51)</f>
        <v>9971134</v>
      </c>
      <c r="K52" s="19">
        <f t="shared" ref="K52:Q52" si="23">SUM(K13+K19+K21+K23+K29+K41+K43+K45+K51)</f>
        <v>9971134</v>
      </c>
      <c r="L52" s="19">
        <f t="shared" si="23"/>
        <v>9971134</v>
      </c>
      <c r="M52" s="19">
        <f t="shared" si="23"/>
        <v>9971134</v>
      </c>
      <c r="N52" s="19">
        <f t="shared" si="23"/>
        <v>10008634</v>
      </c>
      <c r="O52" s="19">
        <f t="shared" si="23"/>
        <v>10008634</v>
      </c>
      <c r="P52" s="72">
        <f t="shared" si="23"/>
        <v>10017334</v>
      </c>
      <c r="Q52" s="19">
        <f t="shared" si="23"/>
        <v>10017334</v>
      </c>
      <c r="R52" s="19">
        <f>SUM(R13+R19+R21+R23+R29+R41+R43+R45+R47+R51)</f>
        <v>11114334</v>
      </c>
    </row>
    <row r="53" spans="1:20" ht="15" customHeight="1" x14ac:dyDescent="0.25">
      <c r="A53" s="91" t="s">
        <v>252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53"/>
      <c r="M53" s="53"/>
      <c r="N53" s="54"/>
      <c r="O53" s="58"/>
      <c r="P53" s="62"/>
      <c r="Q53" s="63"/>
      <c r="R53" s="64"/>
    </row>
    <row r="54" spans="1:20" x14ac:dyDescent="0.25">
      <c r="A54" s="91" t="s">
        <v>35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53"/>
      <c r="M54" s="53"/>
      <c r="N54" s="54"/>
      <c r="O54" s="58"/>
      <c r="P54" s="62"/>
      <c r="Q54" s="75"/>
      <c r="R54" s="64"/>
    </row>
    <row r="55" spans="1:20" ht="30" customHeight="1" x14ac:dyDescent="0.25">
      <c r="A55" s="36" t="s">
        <v>1</v>
      </c>
      <c r="B55" s="36" t="s">
        <v>2</v>
      </c>
      <c r="C55" s="36" t="s">
        <v>3</v>
      </c>
      <c r="D55" s="36" t="s">
        <v>4</v>
      </c>
      <c r="E55" s="36" t="s">
        <v>5</v>
      </c>
      <c r="F55" s="36" t="s">
        <v>6</v>
      </c>
      <c r="G55" s="36" t="s">
        <v>7</v>
      </c>
      <c r="H55" s="38" t="s">
        <v>36</v>
      </c>
      <c r="I55" s="37" t="s">
        <v>9</v>
      </c>
      <c r="J55" s="40" t="s">
        <v>34</v>
      </c>
      <c r="K55" s="51" t="s">
        <v>248</v>
      </c>
      <c r="L55" s="51" t="s">
        <v>254</v>
      </c>
      <c r="M55" s="51" t="s">
        <v>256</v>
      </c>
      <c r="N55" s="51" t="s">
        <v>259</v>
      </c>
      <c r="O55" s="51" t="s">
        <v>262</v>
      </c>
      <c r="P55" s="66" t="s">
        <v>264</v>
      </c>
      <c r="Q55" s="51" t="s">
        <v>272</v>
      </c>
      <c r="R55" s="51" t="s">
        <v>273</v>
      </c>
      <c r="S55" s="56" t="s">
        <v>274</v>
      </c>
    </row>
    <row r="56" spans="1:20" x14ac:dyDescent="0.25">
      <c r="A56" s="39"/>
      <c r="B56" s="39"/>
      <c r="C56" s="39"/>
      <c r="D56" s="39"/>
      <c r="E56" s="39"/>
      <c r="F56" s="39"/>
      <c r="G56" s="39"/>
      <c r="H56" s="39"/>
      <c r="I56" s="37"/>
      <c r="J56" s="35"/>
      <c r="K56" s="51"/>
      <c r="L56" s="51"/>
      <c r="M56" s="51"/>
      <c r="N56" s="51"/>
      <c r="O56" s="51"/>
      <c r="P56" s="66"/>
      <c r="Q56" s="51"/>
      <c r="R56" s="51"/>
    </row>
    <row r="57" spans="1:20" ht="15" customHeight="1" x14ac:dyDescent="0.25">
      <c r="A57" s="1" t="s">
        <v>10</v>
      </c>
      <c r="B57" s="1" t="s">
        <v>11</v>
      </c>
      <c r="C57" s="1"/>
      <c r="D57" s="1"/>
      <c r="E57" s="1" t="s">
        <v>95</v>
      </c>
      <c r="F57" s="1" t="s">
        <v>101</v>
      </c>
      <c r="G57" s="1" t="s">
        <v>97</v>
      </c>
      <c r="H57" s="1"/>
      <c r="I57" s="2" t="s">
        <v>98</v>
      </c>
      <c r="J57" s="41">
        <v>860000</v>
      </c>
      <c r="K57" s="41">
        <v>860000</v>
      </c>
      <c r="L57" s="41">
        <v>860000</v>
      </c>
      <c r="M57" s="41">
        <v>860000</v>
      </c>
      <c r="N57" s="41">
        <v>860000</v>
      </c>
      <c r="O57" s="41">
        <v>860000</v>
      </c>
      <c r="P57" s="67">
        <v>860000</v>
      </c>
      <c r="Q57" s="41">
        <v>860000</v>
      </c>
      <c r="R57" s="41">
        <v>860000</v>
      </c>
    </row>
    <row r="58" spans="1:20" ht="15" customHeight="1" x14ac:dyDescent="0.25">
      <c r="A58" s="1" t="s">
        <v>16</v>
      </c>
      <c r="B58" s="1" t="s">
        <v>17</v>
      </c>
      <c r="C58" s="1"/>
      <c r="D58" s="1"/>
      <c r="E58" s="1" t="s">
        <v>260</v>
      </c>
      <c r="F58" s="1" t="s">
        <v>270</v>
      </c>
      <c r="G58" s="1" t="s">
        <v>88</v>
      </c>
      <c r="H58" s="1"/>
      <c r="I58" s="2" t="s">
        <v>57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67">
        <v>10700</v>
      </c>
      <c r="Q58" s="41">
        <v>10700</v>
      </c>
      <c r="R58" s="41">
        <v>75700</v>
      </c>
      <c r="S58" s="59">
        <v>65000</v>
      </c>
      <c r="T58" t="s">
        <v>305</v>
      </c>
    </row>
    <row r="59" spans="1:20" ht="15" customHeight="1" x14ac:dyDescent="0.25">
      <c r="A59" s="9"/>
      <c r="B59" s="9"/>
      <c r="C59" s="9"/>
      <c r="D59" s="9"/>
      <c r="E59" s="9"/>
      <c r="F59" s="9"/>
      <c r="G59" s="9" t="s">
        <v>54</v>
      </c>
      <c r="H59" s="9"/>
      <c r="I59" s="10" t="s">
        <v>102</v>
      </c>
      <c r="J59" s="11">
        <f t="shared" ref="J59:O59" si="24">SUM(J57:J57)</f>
        <v>860000</v>
      </c>
      <c r="K59" s="11">
        <f t="shared" si="24"/>
        <v>860000</v>
      </c>
      <c r="L59" s="11">
        <f t="shared" si="24"/>
        <v>860000</v>
      </c>
      <c r="M59" s="11">
        <f t="shared" si="24"/>
        <v>860000</v>
      </c>
      <c r="N59" s="11">
        <f t="shared" si="24"/>
        <v>860000</v>
      </c>
      <c r="O59" s="11">
        <f t="shared" si="24"/>
        <v>860000</v>
      </c>
      <c r="P59" s="69">
        <f>SUM(P57:P58)</f>
        <v>870700</v>
      </c>
      <c r="Q59" s="11">
        <f>SUM(Q57:Q58)</f>
        <v>870700</v>
      </c>
      <c r="R59" s="11">
        <f>SUM(R57:R58)</f>
        <v>935700</v>
      </c>
    </row>
    <row r="60" spans="1:20" ht="15" customHeight="1" x14ac:dyDescent="0.25">
      <c r="A60" s="1" t="s">
        <v>10</v>
      </c>
      <c r="B60" s="1" t="s">
        <v>11</v>
      </c>
      <c r="C60" s="1"/>
      <c r="D60" s="1"/>
      <c r="E60" s="1" t="s">
        <v>103</v>
      </c>
      <c r="F60" s="1" t="s">
        <v>104</v>
      </c>
      <c r="G60" s="1" t="s">
        <v>105</v>
      </c>
      <c r="H60" s="1"/>
      <c r="I60" s="2" t="s">
        <v>78</v>
      </c>
      <c r="J60" s="3">
        <v>18000</v>
      </c>
      <c r="K60" s="3">
        <v>18000</v>
      </c>
      <c r="L60" s="3">
        <v>18000</v>
      </c>
      <c r="M60" s="3">
        <v>18000</v>
      </c>
      <c r="N60" s="3">
        <v>18000</v>
      </c>
      <c r="O60" s="3">
        <v>18000</v>
      </c>
      <c r="P60" s="68">
        <v>18000</v>
      </c>
      <c r="Q60" s="3">
        <v>18000</v>
      </c>
      <c r="R60" s="3">
        <v>18000</v>
      </c>
    </row>
    <row r="61" spans="1:20" ht="15" customHeight="1" x14ac:dyDescent="0.25">
      <c r="A61" s="1" t="s">
        <v>10</v>
      </c>
      <c r="B61" s="1" t="s">
        <v>11</v>
      </c>
      <c r="C61" s="1"/>
      <c r="D61" s="1"/>
      <c r="E61" s="1" t="s">
        <v>103</v>
      </c>
      <c r="F61" s="1" t="s">
        <v>104</v>
      </c>
      <c r="G61" s="1" t="s">
        <v>106</v>
      </c>
      <c r="H61" s="1"/>
      <c r="I61" s="2" t="s">
        <v>107</v>
      </c>
      <c r="J61" s="3">
        <v>20000</v>
      </c>
      <c r="K61" s="3">
        <v>20000</v>
      </c>
      <c r="L61" s="3">
        <v>20000</v>
      </c>
      <c r="M61" s="3">
        <v>20000</v>
      </c>
      <c r="N61" s="3">
        <v>20000</v>
      </c>
      <c r="O61" s="3">
        <v>20000</v>
      </c>
      <c r="P61" s="68">
        <v>20000</v>
      </c>
      <c r="Q61" s="3">
        <v>20000</v>
      </c>
      <c r="R61" s="3">
        <v>20000</v>
      </c>
    </row>
    <row r="62" spans="1:20" ht="15" customHeight="1" x14ac:dyDescent="0.25">
      <c r="A62" s="1" t="s">
        <v>10</v>
      </c>
      <c r="B62" s="1" t="s">
        <v>11</v>
      </c>
      <c r="C62" s="1"/>
      <c r="D62" s="1"/>
      <c r="E62" s="1" t="s">
        <v>103</v>
      </c>
      <c r="F62" s="1" t="s">
        <v>104</v>
      </c>
      <c r="G62" s="1" t="s">
        <v>40</v>
      </c>
      <c r="H62" s="1"/>
      <c r="I62" s="2" t="s">
        <v>41</v>
      </c>
      <c r="J62" s="3">
        <v>1000</v>
      </c>
      <c r="K62" s="3">
        <v>1000</v>
      </c>
      <c r="L62" s="3">
        <v>1000</v>
      </c>
      <c r="M62" s="3">
        <v>1000</v>
      </c>
      <c r="N62" s="3">
        <v>1000</v>
      </c>
      <c r="O62" s="3">
        <v>1000</v>
      </c>
      <c r="P62" s="68">
        <v>1000</v>
      </c>
      <c r="Q62" s="3">
        <v>1000</v>
      </c>
      <c r="R62" s="3">
        <v>1000</v>
      </c>
    </row>
    <row r="63" spans="1:20" ht="15" customHeight="1" x14ac:dyDescent="0.25">
      <c r="A63" s="1" t="s">
        <v>16</v>
      </c>
      <c r="B63" s="1" t="s">
        <v>17</v>
      </c>
      <c r="C63" s="1"/>
      <c r="D63" s="1"/>
      <c r="E63" s="1" t="s">
        <v>18</v>
      </c>
      <c r="F63" s="1" t="s">
        <v>108</v>
      </c>
      <c r="G63" s="1" t="s">
        <v>109</v>
      </c>
      <c r="H63" s="1"/>
      <c r="I63" s="2" t="s">
        <v>110</v>
      </c>
      <c r="J63" s="3">
        <v>1360</v>
      </c>
      <c r="K63" s="3">
        <v>1360</v>
      </c>
      <c r="L63" s="3">
        <v>1360</v>
      </c>
      <c r="M63" s="3">
        <v>1360</v>
      </c>
      <c r="N63" s="3">
        <v>1360</v>
      </c>
      <c r="O63" s="3">
        <v>1360</v>
      </c>
      <c r="P63" s="68">
        <v>1360</v>
      </c>
      <c r="Q63" s="3">
        <v>1360</v>
      </c>
      <c r="R63" s="3">
        <v>1360</v>
      </c>
    </row>
    <row r="64" spans="1:20" ht="15" customHeight="1" x14ac:dyDescent="0.25">
      <c r="A64" s="1" t="s">
        <v>10</v>
      </c>
      <c r="B64" s="1" t="s">
        <v>11</v>
      </c>
      <c r="C64" s="1"/>
      <c r="D64" s="1"/>
      <c r="E64" s="1" t="s">
        <v>18</v>
      </c>
      <c r="F64" s="1" t="s">
        <v>104</v>
      </c>
      <c r="G64" s="1" t="s">
        <v>46</v>
      </c>
      <c r="H64" s="1"/>
      <c r="I64" s="2" t="s">
        <v>56</v>
      </c>
      <c r="J64" s="3">
        <v>1000</v>
      </c>
      <c r="K64" s="3">
        <v>1000</v>
      </c>
      <c r="L64" s="3">
        <v>1000</v>
      </c>
      <c r="M64" s="3">
        <v>1000</v>
      </c>
      <c r="N64" s="3">
        <v>1000</v>
      </c>
      <c r="O64" s="3">
        <v>1000</v>
      </c>
      <c r="P64" s="68">
        <v>1000</v>
      </c>
      <c r="Q64" s="3">
        <v>1000</v>
      </c>
      <c r="R64" s="3">
        <v>1000</v>
      </c>
    </row>
    <row r="65" spans="1:20" ht="15" customHeight="1" x14ac:dyDescent="0.25">
      <c r="A65" s="9"/>
      <c r="B65" s="9"/>
      <c r="C65" s="9"/>
      <c r="D65" s="9"/>
      <c r="E65" s="9"/>
      <c r="F65" s="9"/>
      <c r="G65" s="9" t="s">
        <v>54</v>
      </c>
      <c r="H65" s="9" t="s">
        <v>74</v>
      </c>
      <c r="I65" s="10" t="s">
        <v>111</v>
      </c>
      <c r="J65" s="11">
        <f t="shared" ref="J65:O65" si="25">SUM(J60:J64)</f>
        <v>41360</v>
      </c>
      <c r="K65" s="11">
        <f t="shared" si="25"/>
        <v>41360</v>
      </c>
      <c r="L65" s="11">
        <f t="shared" si="25"/>
        <v>41360</v>
      </c>
      <c r="M65" s="11">
        <f t="shared" si="25"/>
        <v>41360</v>
      </c>
      <c r="N65" s="11">
        <f t="shared" si="25"/>
        <v>41360</v>
      </c>
      <c r="O65" s="11">
        <f t="shared" si="25"/>
        <v>41360</v>
      </c>
      <c r="P65" s="69">
        <f t="shared" ref="P65:Q65" si="26">SUM(P60:P64)</f>
        <v>41360</v>
      </c>
      <c r="Q65" s="11">
        <f t="shared" si="26"/>
        <v>41360</v>
      </c>
      <c r="R65" s="11">
        <f t="shared" ref="R65" si="27">SUM(R60:R64)</f>
        <v>41360</v>
      </c>
    </row>
    <row r="66" spans="1:20" ht="15" customHeight="1" x14ac:dyDescent="0.25">
      <c r="A66" s="1" t="s">
        <v>10</v>
      </c>
      <c r="B66" s="1" t="s">
        <v>11</v>
      </c>
      <c r="C66" s="1"/>
      <c r="D66" s="1"/>
      <c r="E66" s="1" t="s">
        <v>103</v>
      </c>
      <c r="F66" s="1" t="s">
        <v>112</v>
      </c>
      <c r="G66" s="1" t="s">
        <v>105</v>
      </c>
      <c r="H66" s="1"/>
      <c r="I66" s="2" t="s">
        <v>113</v>
      </c>
      <c r="J66" s="3">
        <v>9000</v>
      </c>
      <c r="K66" s="3">
        <v>9000</v>
      </c>
      <c r="L66" s="3">
        <v>9000</v>
      </c>
      <c r="M66" s="3">
        <v>9000</v>
      </c>
      <c r="N66" s="3">
        <v>9000</v>
      </c>
      <c r="O66" s="3">
        <v>9000</v>
      </c>
      <c r="P66" s="68">
        <v>9000</v>
      </c>
      <c r="Q66" s="3">
        <v>9000</v>
      </c>
      <c r="R66" s="3">
        <v>9000</v>
      </c>
    </row>
    <row r="67" spans="1:20" ht="15" customHeight="1" x14ac:dyDescent="0.25">
      <c r="A67" s="1" t="s">
        <v>10</v>
      </c>
      <c r="B67" s="1" t="s">
        <v>11</v>
      </c>
      <c r="C67" s="1"/>
      <c r="D67" s="1"/>
      <c r="E67" s="1" t="s">
        <v>103</v>
      </c>
      <c r="F67" s="1" t="s">
        <v>112</v>
      </c>
      <c r="G67" s="1" t="s">
        <v>40</v>
      </c>
      <c r="H67" s="1"/>
      <c r="I67" s="2" t="s">
        <v>41</v>
      </c>
      <c r="J67" s="3">
        <v>30000</v>
      </c>
      <c r="K67" s="3">
        <v>30000</v>
      </c>
      <c r="L67" s="3">
        <v>30000</v>
      </c>
      <c r="M67" s="3">
        <v>30000</v>
      </c>
      <c r="N67" s="3">
        <v>30000</v>
      </c>
      <c r="O67" s="3">
        <v>30000</v>
      </c>
      <c r="P67" s="68">
        <v>30000</v>
      </c>
      <c r="Q67" s="3">
        <v>30000</v>
      </c>
      <c r="R67" s="3">
        <v>95000</v>
      </c>
      <c r="S67" s="78">
        <v>65000</v>
      </c>
      <c r="T67" t="s">
        <v>281</v>
      </c>
    </row>
    <row r="68" spans="1:20" ht="15" customHeight="1" x14ac:dyDescent="0.25">
      <c r="A68" s="1" t="s">
        <v>10</v>
      </c>
      <c r="B68" s="1" t="s">
        <v>11</v>
      </c>
      <c r="C68" s="1"/>
      <c r="D68" s="1"/>
      <c r="E68" s="1" t="s">
        <v>103</v>
      </c>
      <c r="F68" s="1" t="s">
        <v>112</v>
      </c>
      <c r="G68" s="1" t="s">
        <v>46</v>
      </c>
      <c r="H68" s="1"/>
      <c r="I68" s="2" t="s">
        <v>56</v>
      </c>
      <c r="J68" s="3">
        <v>35000</v>
      </c>
      <c r="K68" s="3">
        <v>35000</v>
      </c>
      <c r="L68" s="3">
        <v>35000</v>
      </c>
      <c r="M68" s="3">
        <v>35000</v>
      </c>
      <c r="N68" s="3">
        <v>35000</v>
      </c>
      <c r="O68" s="3">
        <v>35000</v>
      </c>
      <c r="P68" s="68">
        <v>35000</v>
      </c>
      <c r="Q68" s="3">
        <v>35000</v>
      </c>
      <c r="R68" s="3">
        <v>35000</v>
      </c>
    </row>
    <row r="69" spans="1:20" ht="15" customHeight="1" x14ac:dyDescent="0.25">
      <c r="A69" s="1" t="s">
        <v>16</v>
      </c>
      <c r="B69" s="1" t="s">
        <v>17</v>
      </c>
      <c r="C69" s="1" t="s">
        <v>37</v>
      </c>
      <c r="D69" s="1" t="s">
        <v>247</v>
      </c>
      <c r="E69" s="1" t="s">
        <v>18</v>
      </c>
      <c r="F69" s="1" t="s">
        <v>19</v>
      </c>
      <c r="G69" s="1" t="s">
        <v>88</v>
      </c>
      <c r="H69" s="1"/>
      <c r="I69" s="2" t="s">
        <v>116</v>
      </c>
      <c r="J69" s="3">
        <v>250000</v>
      </c>
      <c r="K69" s="3">
        <v>250000</v>
      </c>
      <c r="L69" s="3">
        <v>250000</v>
      </c>
      <c r="M69" s="3">
        <v>250000</v>
      </c>
      <c r="N69" s="3">
        <v>250000</v>
      </c>
      <c r="O69" s="3">
        <v>250000</v>
      </c>
      <c r="P69" s="68">
        <v>250000</v>
      </c>
      <c r="Q69" s="3">
        <v>250000</v>
      </c>
      <c r="R69" s="3">
        <v>250000</v>
      </c>
    </row>
    <row r="70" spans="1:20" ht="15" customHeight="1" x14ac:dyDescent="0.25">
      <c r="A70" s="1" t="s">
        <v>10</v>
      </c>
      <c r="B70" s="1" t="s">
        <v>11</v>
      </c>
      <c r="C70" s="1"/>
      <c r="D70" s="1"/>
      <c r="E70" s="1" t="s">
        <v>103</v>
      </c>
      <c r="F70" s="1" t="s">
        <v>112</v>
      </c>
      <c r="G70" s="1" t="s">
        <v>117</v>
      </c>
      <c r="H70" s="1"/>
      <c r="I70" s="2" t="s">
        <v>118</v>
      </c>
      <c r="J70" s="3">
        <v>6000</v>
      </c>
      <c r="K70" s="3">
        <v>6000</v>
      </c>
      <c r="L70" s="3">
        <v>6000</v>
      </c>
      <c r="M70" s="3">
        <v>6000</v>
      </c>
      <c r="N70" s="3">
        <v>6000</v>
      </c>
      <c r="O70" s="3">
        <v>6000</v>
      </c>
      <c r="P70" s="68">
        <v>6000</v>
      </c>
      <c r="Q70" s="3">
        <v>6000</v>
      </c>
      <c r="R70" s="3">
        <v>6000</v>
      </c>
    </row>
    <row r="71" spans="1:20" ht="15" customHeight="1" x14ac:dyDescent="0.25">
      <c r="A71" s="9"/>
      <c r="B71" s="9"/>
      <c r="C71" s="9"/>
      <c r="D71" s="9"/>
      <c r="E71" s="9"/>
      <c r="F71" s="9"/>
      <c r="G71" s="9" t="s">
        <v>54</v>
      </c>
      <c r="H71" s="9"/>
      <c r="I71" s="10" t="s">
        <v>119</v>
      </c>
      <c r="J71" s="11">
        <f t="shared" ref="J71:O71" si="28">SUM(J66:J70)</f>
        <v>330000</v>
      </c>
      <c r="K71" s="11">
        <f t="shared" si="28"/>
        <v>330000</v>
      </c>
      <c r="L71" s="11">
        <f t="shared" si="28"/>
        <v>330000</v>
      </c>
      <c r="M71" s="11">
        <f t="shared" si="28"/>
        <v>330000</v>
      </c>
      <c r="N71" s="11">
        <f t="shared" si="28"/>
        <v>330000</v>
      </c>
      <c r="O71" s="11">
        <f t="shared" si="28"/>
        <v>330000</v>
      </c>
      <c r="P71" s="69">
        <f t="shared" ref="P71:Q71" si="29">SUM(P66:P70)</f>
        <v>330000</v>
      </c>
      <c r="Q71" s="11">
        <f t="shared" si="29"/>
        <v>330000</v>
      </c>
      <c r="R71" s="11">
        <f t="shared" ref="R71" si="30">SUM(R66:R70)</f>
        <v>395000</v>
      </c>
    </row>
    <row r="72" spans="1:20" ht="15" customHeight="1" x14ac:dyDescent="0.25">
      <c r="A72" s="1" t="s">
        <v>16</v>
      </c>
      <c r="B72" s="1" t="s">
        <v>17</v>
      </c>
      <c r="C72" s="1"/>
      <c r="D72" s="1"/>
      <c r="E72" s="1" t="s">
        <v>18</v>
      </c>
      <c r="F72" s="1" t="s">
        <v>120</v>
      </c>
      <c r="G72" s="1" t="s">
        <v>121</v>
      </c>
      <c r="H72" s="1"/>
      <c r="I72" s="8" t="s">
        <v>122</v>
      </c>
      <c r="J72" s="3">
        <v>7200</v>
      </c>
      <c r="K72" s="3">
        <v>7200</v>
      </c>
      <c r="L72" s="3">
        <v>7200</v>
      </c>
      <c r="M72" s="3">
        <v>7200</v>
      </c>
      <c r="N72" s="3">
        <v>7200</v>
      </c>
      <c r="O72" s="3">
        <v>7200</v>
      </c>
      <c r="P72" s="68">
        <v>7200</v>
      </c>
      <c r="Q72" s="3">
        <v>7200</v>
      </c>
      <c r="R72" s="3">
        <v>7200</v>
      </c>
    </row>
    <row r="73" spans="1:20" ht="15" customHeight="1" x14ac:dyDescent="0.25">
      <c r="A73" s="1" t="s">
        <v>10</v>
      </c>
      <c r="B73" s="1" t="s">
        <v>11</v>
      </c>
      <c r="C73" s="1"/>
      <c r="D73" s="1"/>
      <c r="E73" s="1" t="s">
        <v>103</v>
      </c>
      <c r="F73" s="1" t="s">
        <v>123</v>
      </c>
      <c r="G73" s="1" t="s">
        <v>40</v>
      </c>
      <c r="H73" s="1"/>
      <c r="I73" s="2" t="s">
        <v>41</v>
      </c>
      <c r="J73" s="3">
        <v>10000</v>
      </c>
      <c r="K73" s="3">
        <v>10000</v>
      </c>
      <c r="L73" s="3">
        <v>10000</v>
      </c>
      <c r="M73" s="3">
        <v>10000</v>
      </c>
      <c r="N73" s="3">
        <v>10000</v>
      </c>
      <c r="O73" s="3">
        <v>10000</v>
      </c>
      <c r="P73" s="68">
        <v>10000</v>
      </c>
      <c r="Q73" s="3">
        <v>10000</v>
      </c>
      <c r="R73" s="3">
        <v>10000</v>
      </c>
    </row>
    <row r="74" spans="1:20" ht="15" customHeight="1" x14ac:dyDescent="0.25">
      <c r="A74" s="1" t="s">
        <v>10</v>
      </c>
      <c r="B74" s="1" t="s">
        <v>11</v>
      </c>
      <c r="C74" s="1"/>
      <c r="D74" s="1"/>
      <c r="E74" s="1" t="s">
        <v>103</v>
      </c>
      <c r="F74" s="1" t="s">
        <v>123</v>
      </c>
      <c r="G74" s="1" t="s">
        <v>48</v>
      </c>
      <c r="H74" s="1"/>
      <c r="I74" s="2" t="s">
        <v>57</v>
      </c>
      <c r="J74" s="3">
        <v>5000</v>
      </c>
      <c r="K74" s="3">
        <v>5000</v>
      </c>
      <c r="L74" s="3">
        <v>5000</v>
      </c>
      <c r="M74" s="3">
        <v>5000</v>
      </c>
      <c r="N74" s="3">
        <v>5000</v>
      </c>
      <c r="O74" s="3">
        <v>5000</v>
      </c>
      <c r="P74" s="68">
        <v>5000</v>
      </c>
      <c r="Q74" s="3">
        <v>5000</v>
      </c>
      <c r="R74" s="3">
        <v>5000</v>
      </c>
    </row>
    <row r="75" spans="1:20" ht="15" customHeight="1" x14ac:dyDescent="0.25">
      <c r="A75" s="1" t="s">
        <v>16</v>
      </c>
      <c r="B75" s="1" t="s">
        <v>17</v>
      </c>
      <c r="C75" s="1"/>
      <c r="D75" s="1"/>
      <c r="E75" s="1" t="s">
        <v>18</v>
      </c>
      <c r="F75" s="1" t="s">
        <v>120</v>
      </c>
      <c r="G75" s="1" t="s">
        <v>52</v>
      </c>
      <c r="H75" s="1"/>
      <c r="I75" s="2" t="s">
        <v>53</v>
      </c>
      <c r="J75" s="3">
        <v>97000</v>
      </c>
      <c r="K75" s="3">
        <v>97000</v>
      </c>
      <c r="L75" s="3">
        <v>97000</v>
      </c>
      <c r="M75" s="3">
        <v>97000</v>
      </c>
      <c r="N75" s="3">
        <v>97000</v>
      </c>
      <c r="O75" s="3">
        <v>97000</v>
      </c>
      <c r="P75" s="68">
        <v>97000</v>
      </c>
      <c r="Q75" s="3">
        <v>97000</v>
      </c>
      <c r="R75" s="3">
        <v>147000</v>
      </c>
      <c r="S75" s="78">
        <v>50000</v>
      </c>
      <c r="T75" t="s">
        <v>307</v>
      </c>
    </row>
    <row r="76" spans="1:20" ht="15" customHeight="1" x14ac:dyDescent="0.25">
      <c r="A76" s="9"/>
      <c r="B76" s="9"/>
      <c r="C76" s="9"/>
      <c r="D76" s="9"/>
      <c r="E76" s="9"/>
      <c r="F76" s="9"/>
      <c r="G76" s="9"/>
      <c r="H76" s="9"/>
      <c r="I76" s="10" t="s">
        <v>124</v>
      </c>
      <c r="J76" s="11">
        <f t="shared" ref="J76:O76" si="31">SUM(J72:J75)</f>
        <v>119200</v>
      </c>
      <c r="K76" s="11">
        <f t="shared" si="31"/>
        <v>119200</v>
      </c>
      <c r="L76" s="11">
        <f t="shared" si="31"/>
        <v>119200</v>
      </c>
      <c r="M76" s="11">
        <f t="shared" si="31"/>
        <v>119200</v>
      </c>
      <c r="N76" s="11">
        <f t="shared" si="31"/>
        <v>119200</v>
      </c>
      <c r="O76" s="11">
        <f t="shared" si="31"/>
        <v>119200</v>
      </c>
      <c r="P76" s="69">
        <f t="shared" ref="P76:Q76" si="32">SUM(P72:P75)</f>
        <v>119200</v>
      </c>
      <c r="Q76" s="11">
        <f t="shared" si="32"/>
        <v>119200</v>
      </c>
      <c r="R76" s="11">
        <f t="shared" ref="R76" si="33">SUM(R72:R75)</f>
        <v>169200</v>
      </c>
    </row>
    <row r="77" spans="1:20" ht="15" customHeight="1" x14ac:dyDescent="0.25">
      <c r="A77" s="1" t="s">
        <v>10</v>
      </c>
      <c r="B77" s="1" t="s">
        <v>11</v>
      </c>
      <c r="C77" s="1"/>
      <c r="D77" s="1"/>
      <c r="E77" s="1" t="s">
        <v>103</v>
      </c>
      <c r="F77" s="1" t="s">
        <v>125</v>
      </c>
      <c r="G77" s="1" t="s">
        <v>105</v>
      </c>
      <c r="H77" s="1"/>
      <c r="I77" s="2" t="s">
        <v>113</v>
      </c>
      <c r="J77" s="3">
        <v>10000</v>
      </c>
      <c r="K77" s="3">
        <v>10000</v>
      </c>
      <c r="L77" s="3">
        <v>10000</v>
      </c>
      <c r="M77" s="3">
        <v>10000</v>
      </c>
      <c r="N77" s="3">
        <v>10000</v>
      </c>
      <c r="O77" s="3">
        <v>10000</v>
      </c>
      <c r="P77" s="68">
        <v>10000</v>
      </c>
      <c r="Q77" s="3">
        <v>10000</v>
      </c>
      <c r="R77" s="3">
        <v>10000</v>
      </c>
    </row>
    <row r="78" spans="1:20" ht="15" customHeight="1" x14ac:dyDescent="0.25">
      <c r="A78" s="1" t="s">
        <v>10</v>
      </c>
      <c r="B78" s="1" t="s">
        <v>11</v>
      </c>
      <c r="C78" s="1"/>
      <c r="D78" s="1"/>
      <c r="E78" s="1" t="s">
        <v>103</v>
      </c>
      <c r="F78" s="1" t="s">
        <v>125</v>
      </c>
      <c r="G78" s="1" t="s">
        <v>40</v>
      </c>
      <c r="H78" s="1"/>
      <c r="I78" s="2" t="s">
        <v>126</v>
      </c>
      <c r="J78" s="3">
        <v>5000</v>
      </c>
      <c r="K78" s="3">
        <v>5000</v>
      </c>
      <c r="L78" s="3">
        <v>5000</v>
      </c>
      <c r="M78" s="3">
        <v>5000</v>
      </c>
      <c r="N78" s="3">
        <v>5000</v>
      </c>
      <c r="O78" s="3">
        <v>5000</v>
      </c>
      <c r="P78" s="68">
        <v>5000</v>
      </c>
      <c r="Q78" s="3">
        <v>5000</v>
      </c>
      <c r="R78" s="3">
        <v>5000</v>
      </c>
    </row>
    <row r="79" spans="1:20" ht="15" customHeight="1" x14ac:dyDescent="0.25">
      <c r="A79" s="1" t="s">
        <v>10</v>
      </c>
      <c r="B79" s="1" t="s">
        <v>11</v>
      </c>
      <c r="C79" s="1"/>
      <c r="D79" s="1"/>
      <c r="E79" s="1" t="s">
        <v>103</v>
      </c>
      <c r="F79" s="1" t="s">
        <v>125</v>
      </c>
      <c r="G79" s="1" t="s">
        <v>127</v>
      </c>
      <c r="H79" s="1"/>
      <c r="I79" s="2" t="s">
        <v>128</v>
      </c>
      <c r="J79" s="3">
        <v>30000</v>
      </c>
      <c r="K79" s="3">
        <v>30000</v>
      </c>
      <c r="L79" s="3">
        <v>30000</v>
      </c>
      <c r="M79" s="3">
        <v>30000</v>
      </c>
      <c r="N79" s="3">
        <v>30000</v>
      </c>
      <c r="O79" s="3">
        <v>30000</v>
      </c>
      <c r="P79" s="68">
        <v>30000</v>
      </c>
      <c r="Q79" s="3">
        <v>30000</v>
      </c>
      <c r="R79" s="3">
        <v>30000</v>
      </c>
    </row>
    <row r="80" spans="1:20" ht="15" customHeight="1" x14ac:dyDescent="0.25">
      <c r="A80" s="9"/>
      <c r="B80" s="9"/>
      <c r="C80" s="9"/>
      <c r="D80" s="9"/>
      <c r="E80" s="9"/>
      <c r="F80" s="9"/>
      <c r="G80" s="9" t="s">
        <v>54</v>
      </c>
      <c r="H80" s="9"/>
      <c r="I80" s="10" t="s">
        <v>129</v>
      </c>
      <c r="J80" s="11">
        <f t="shared" ref="J80:O80" si="34">SUM(J77:J79)</f>
        <v>45000</v>
      </c>
      <c r="K80" s="11">
        <f t="shared" si="34"/>
        <v>45000</v>
      </c>
      <c r="L80" s="11">
        <f t="shared" si="34"/>
        <v>45000</v>
      </c>
      <c r="M80" s="11">
        <f t="shared" si="34"/>
        <v>45000</v>
      </c>
      <c r="N80" s="11">
        <f t="shared" si="34"/>
        <v>45000</v>
      </c>
      <c r="O80" s="11">
        <f t="shared" si="34"/>
        <v>45000</v>
      </c>
      <c r="P80" s="69">
        <f t="shared" ref="P80:Q80" si="35">SUM(P77:P79)</f>
        <v>45000</v>
      </c>
      <c r="Q80" s="11">
        <f t="shared" si="35"/>
        <v>45000</v>
      </c>
      <c r="R80" s="11">
        <f t="shared" ref="R80" si="36">SUM(R77:R79)</f>
        <v>45000</v>
      </c>
    </row>
    <row r="81" spans="1:20" ht="15" customHeight="1" x14ac:dyDescent="0.25">
      <c r="A81" s="1" t="s">
        <v>10</v>
      </c>
      <c r="B81" s="1" t="s">
        <v>11</v>
      </c>
      <c r="C81" s="1"/>
      <c r="D81" s="1"/>
      <c r="E81" s="1" t="s">
        <v>22</v>
      </c>
      <c r="F81" s="1" t="s">
        <v>130</v>
      </c>
      <c r="G81" s="1" t="s">
        <v>131</v>
      </c>
      <c r="H81" s="1"/>
      <c r="I81" s="2" t="s">
        <v>132</v>
      </c>
      <c r="J81" s="3">
        <v>10000</v>
      </c>
      <c r="K81" s="3">
        <v>10000</v>
      </c>
      <c r="L81" s="3">
        <v>10000</v>
      </c>
      <c r="M81" s="3">
        <v>10000</v>
      </c>
      <c r="N81" s="3">
        <v>10000</v>
      </c>
      <c r="O81" s="3">
        <v>10000</v>
      </c>
      <c r="P81" s="68">
        <v>10000</v>
      </c>
      <c r="Q81" s="3">
        <v>10000</v>
      </c>
      <c r="R81" s="3">
        <v>10000</v>
      </c>
    </row>
    <row r="82" spans="1:20" ht="15" customHeight="1" x14ac:dyDescent="0.25">
      <c r="A82" s="1" t="s">
        <v>10</v>
      </c>
      <c r="B82" s="1" t="s">
        <v>11</v>
      </c>
      <c r="C82" s="1"/>
      <c r="D82" s="1"/>
      <c r="E82" s="1" t="s">
        <v>22</v>
      </c>
      <c r="F82" s="1" t="s">
        <v>130</v>
      </c>
      <c r="G82" s="1" t="s">
        <v>106</v>
      </c>
      <c r="H82" s="1"/>
      <c r="I82" s="2" t="s">
        <v>107</v>
      </c>
      <c r="J82" s="3">
        <v>1000</v>
      </c>
      <c r="K82" s="3">
        <v>1000</v>
      </c>
      <c r="L82" s="3">
        <v>1000</v>
      </c>
      <c r="M82" s="3">
        <v>1000</v>
      </c>
      <c r="N82" s="3">
        <v>1000</v>
      </c>
      <c r="O82" s="3">
        <v>1000</v>
      </c>
      <c r="P82" s="68">
        <v>1000</v>
      </c>
      <c r="Q82" s="3">
        <v>1000</v>
      </c>
      <c r="R82" s="3">
        <v>1000</v>
      </c>
    </row>
    <row r="83" spans="1:20" ht="15" customHeight="1" x14ac:dyDescent="0.25">
      <c r="A83" s="1" t="s">
        <v>16</v>
      </c>
      <c r="B83" s="1" t="s">
        <v>17</v>
      </c>
      <c r="C83" s="1"/>
      <c r="D83" s="1"/>
      <c r="E83" s="1" t="s">
        <v>20</v>
      </c>
      <c r="F83" s="1" t="s">
        <v>133</v>
      </c>
      <c r="G83" s="1" t="s">
        <v>114</v>
      </c>
      <c r="H83" s="1"/>
      <c r="I83" s="2" t="s">
        <v>115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68">
        <v>1600</v>
      </c>
      <c r="Q83" s="3">
        <v>1600</v>
      </c>
      <c r="R83" s="3">
        <v>1600</v>
      </c>
      <c r="S83" s="55" t="s">
        <v>37</v>
      </c>
    </row>
    <row r="84" spans="1:20" ht="15" customHeight="1" x14ac:dyDescent="0.25">
      <c r="A84" s="1" t="s">
        <v>10</v>
      </c>
      <c r="B84" s="1" t="s">
        <v>11</v>
      </c>
      <c r="C84" s="1"/>
      <c r="D84" s="1"/>
      <c r="E84" s="1" t="s">
        <v>22</v>
      </c>
      <c r="F84" s="1" t="s">
        <v>130</v>
      </c>
      <c r="G84" s="1" t="s">
        <v>40</v>
      </c>
      <c r="H84" s="1"/>
      <c r="I84" s="2" t="s">
        <v>41</v>
      </c>
      <c r="J84" s="3">
        <v>45000</v>
      </c>
      <c r="K84" s="3">
        <v>45000</v>
      </c>
      <c r="L84" s="3">
        <v>45000</v>
      </c>
      <c r="M84" s="3">
        <v>45000</v>
      </c>
      <c r="N84" s="3">
        <v>45000</v>
      </c>
      <c r="O84" s="3">
        <v>45000</v>
      </c>
      <c r="P84" s="68">
        <v>45000</v>
      </c>
      <c r="Q84" s="3">
        <v>45000</v>
      </c>
      <c r="R84" s="3">
        <v>45000</v>
      </c>
    </row>
    <row r="85" spans="1:20" ht="15" customHeight="1" x14ac:dyDescent="0.25">
      <c r="A85" s="1" t="s">
        <v>16</v>
      </c>
      <c r="B85" s="1" t="s">
        <v>17</v>
      </c>
      <c r="C85" s="1"/>
      <c r="D85" s="1" t="s">
        <v>243</v>
      </c>
      <c r="E85" s="1" t="s">
        <v>20</v>
      </c>
      <c r="F85" s="1" t="s">
        <v>133</v>
      </c>
      <c r="G85" s="1" t="s">
        <v>244</v>
      </c>
      <c r="H85" s="1"/>
      <c r="I85" s="2" t="s">
        <v>245</v>
      </c>
      <c r="J85" s="3">
        <v>21250</v>
      </c>
      <c r="K85" s="3">
        <v>21250</v>
      </c>
      <c r="L85" s="3">
        <v>21250</v>
      </c>
      <c r="M85" s="3">
        <v>21250</v>
      </c>
      <c r="N85" s="3">
        <v>21250</v>
      </c>
      <c r="O85" s="3">
        <v>21250</v>
      </c>
      <c r="P85" s="68">
        <v>21250</v>
      </c>
      <c r="Q85" s="3">
        <v>21250</v>
      </c>
      <c r="R85" s="3">
        <v>21250</v>
      </c>
    </row>
    <row r="86" spans="1:20" ht="15" customHeight="1" x14ac:dyDescent="0.25">
      <c r="A86" s="1" t="s">
        <v>10</v>
      </c>
      <c r="B86" s="1" t="s">
        <v>11</v>
      </c>
      <c r="C86" s="1"/>
      <c r="D86" s="1"/>
      <c r="E86" s="1" t="s">
        <v>22</v>
      </c>
      <c r="F86" s="1" t="s">
        <v>130</v>
      </c>
      <c r="G86" s="1" t="s">
        <v>134</v>
      </c>
      <c r="H86" s="1"/>
      <c r="I86" s="2" t="s">
        <v>135</v>
      </c>
      <c r="J86" s="3">
        <v>6000</v>
      </c>
      <c r="K86" s="3">
        <v>6000</v>
      </c>
      <c r="L86" s="3">
        <v>6000</v>
      </c>
      <c r="M86" s="3">
        <v>6000</v>
      </c>
      <c r="N86" s="3">
        <v>6000</v>
      </c>
      <c r="O86" s="3">
        <v>6000</v>
      </c>
      <c r="P86" s="68">
        <v>6000</v>
      </c>
      <c r="Q86" s="3">
        <v>6000</v>
      </c>
      <c r="R86" s="3">
        <v>6000</v>
      </c>
    </row>
    <row r="87" spans="1:20" ht="15" customHeight="1" x14ac:dyDescent="0.25">
      <c r="A87" s="1" t="s">
        <v>10</v>
      </c>
      <c r="B87" s="1" t="s">
        <v>11</v>
      </c>
      <c r="C87" s="1"/>
      <c r="D87" s="1"/>
      <c r="E87" s="1" t="s">
        <v>22</v>
      </c>
      <c r="F87" s="1" t="s">
        <v>130</v>
      </c>
      <c r="G87" s="1" t="s">
        <v>42</v>
      </c>
      <c r="H87" s="1"/>
      <c r="I87" s="2" t="s">
        <v>43</v>
      </c>
      <c r="J87" s="3">
        <v>45000</v>
      </c>
      <c r="K87" s="3">
        <v>45000</v>
      </c>
      <c r="L87" s="3">
        <v>45000</v>
      </c>
      <c r="M87" s="3">
        <v>45000</v>
      </c>
      <c r="N87" s="3">
        <v>45000</v>
      </c>
      <c r="O87" s="3">
        <v>45000</v>
      </c>
      <c r="P87" s="68">
        <v>45000</v>
      </c>
      <c r="Q87" s="3">
        <v>45000</v>
      </c>
      <c r="R87" s="3">
        <v>45000</v>
      </c>
    </row>
    <row r="88" spans="1:20" ht="15" customHeight="1" x14ac:dyDescent="0.25">
      <c r="A88" s="1" t="s">
        <v>10</v>
      </c>
      <c r="B88" s="1" t="s">
        <v>11</v>
      </c>
      <c r="C88" s="1"/>
      <c r="D88" s="1"/>
      <c r="E88" s="1" t="s">
        <v>22</v>
      </c>
      <c r="F88" s="1" t="s">
        <v>130</v>
      </c>
      <c r="G88" s="1" t="s">
        <v>86</v>
      </c>
      <c r="H88" s="1"/>
      <c r="I88" s="2" t="s">
        <v>87</v>
      </c>
      <c r="J88" s="3">
        <v>15000</v>
      </c>
      <c r="K88" s="3">
        <v>15000</v>
      </c>
      <c r="L88" s="3">
        <v>15000</v>
      </c>
      <c r="M88" s="3">
        <v>15000</v>
      </c>
      <c r="N88" s="3">
        <v>15000</v>
      </c>
      <c r="O88" s="3">
        <v>20000</v>
      </c>
      <c r="P88" s="68">
        <v>40000</v>
      </c>
      <c r="Q88" s="3">
        <v>40000</v>
      </c>
      <c r="R88" s="3">
        <v>50000</v>
      </c>
      <c r="S88" s="55">
        <v>10000</v>
      </c>
      <c r="T88" t="s">
        <v>282</v>
      </c>
    </row>
    <row r="89" spans="1:20" ht="15" customHeight="1" x14ac:dyDescent="0.25">
      <c r="A89" s="1" t="s">
        <v>10</v>
      </c>
      <c r="B89" s="1" t="s">
        <v>11</v>
      </c>
      <c r="C89" s="1"/>
      <c r="D89" s="1"/>
      <c r="E89" s="1" t="s">
        <v>22</v>
      </c>
      <c r="F89" s="1" t="s">
        <v>130</v>
      </c>
      <c r="G89" s="1" t="s">
        <v>136</v>
      </c>
      <c r="H89" s="1"/>
      <c r="I89" s="2" t="s">
        <v>137</v>
      </c>
      <c r="J89" s="3">
        <v>6000</v>
      </c>
      <c r="K89" s="3">
        <v>6000</v>
      </c>
      <c r="L89" s="3">
        <v>6000</v>
      </c>
      <c r="M89" s="3">
        <v>6000</v>
      </c>
      <c r="N89" s="3">
        <v>6000</v>
      </c>
      <c r="O89" s="3">
        <v>6000</v>
      </c>
      <c r="P89" s="68">
        <v>6000</v>
      </c>
      <c r="Q89" s="3">
        <v>6000</v>
      </c>
      <c r="R89" s="3">
        <v>6000</v>
      </c>
      <c r="S89" s="61"/>
    </row>
    <row r="90" spans="1:20" ht="15" customHeight="1" x14ac:dyDescent="0.25">
      <c r="A90" s="1" t="s">
        <v>10</v>
      </c>
      <c r="B90" s="1" t="s">
        <v>11</v>
      </c>
      <c r="C90" s="1"/>
      <c r="D90" s="1"/>
      <c r="E90" s="1" t="s">
        <v>22</v>
      </c>
      <c r="F90" s="1" t="s">
        <v>130</v>
      </c>
      <c r="G90" s="1" t="s">
        <v>138</v>
      </c>
      <c r="H90" s="1"/>
      <c r="I90" s="2" t="s">
        <v>139</v>
      </c>
      <c r="J90" s="3">
        <v>44533</v>
      </c>
      <c r="K90" s="3">
        <v>44533</v>
      </c>
      <c r="L90" s="3">
        <v>44533</v>
      </c>
      <c r="M90" s="3">
        <v>44533</v>
      </c>
      <c r="N90" s="3">
        <v>44533</v>
      </c>
      <c r="O90" s="3">
        <v>44533</v>
      </c>
      <c r="P90" s="68">
        <v>44533</v>
      </c>
      <c r="Q90" s="3">
        <v>44533</v>
      </c>
      <c r="R90" s="3">
        <v>44533</v>
      </c>
      <c r="S90" s="61"/>
    </row>
    <row r="91" spans="1:20" ht="15" customHeight="1" x14ac:dyDescent="0.25">
      <c r="A91" s="1" t="s">
        <v>16</v>
      </c>
      <c r="B91" s="1" t="s">
        <v>17</v>
      </c>
      <c r="C91" s="1"/>
      <c r="D91" s="1" t="s">
        <v>243</v>
      </c>
      <c r="E91" s="1" t="s">
        <v>20</v>
      </c>
      <c r="F91" s="1" t="s">
        <v>133</v>
      </c>
      <c r="G91" s="1" t="s">
        <v>242</v>
      </c>
      <c r="H91" s="1"/>
      <c r="I91" s="2" t="s">
        <v>139</v>
      </c>
      <c r="J91" s="3">
        <v>59217</v>
      </c>
      <c r="K91" s="3">
        <v>59217</v>
      </c>
      <c r="L91" s="3">
        <v>59217</v>
      </c>
      <c r="M91" s="3">
        <v>59217</v>
      </c>
      <c r="N91" s="3">
        <v>59217</v>
      </c>
      <c r="O91" s="3">
        <v>59217</v>
      </c>
      <c r="P91" s="68">
        <v>59217</v>
      </c>
      <c r="Q91" s="3">
        <v>59217</v>
      </c>
      <c r="R91" s="3">
        <v>119217</v>
      </c>
      <c r="S91" s="78">
        <v>60000</v>
      </c>
      <c r="T91" t="s">
        <v>283</v>
      </c>
    </row>
    <row r="92" spans="1:20" ht="15" customHeight="1" x14ac:dyDescent="0.25">
      <c r="A92" s="1" t="s">
        <v>16</v>
      </c>
      <c r="B92" s="1" t="s">
        <v>17</v>
      </c>
      <c r="C92" s="1"/>
      <c r="D92" s="1"/>
      <c r="E92" s="1" t="s">
        <v>20</v>
      </c>
      <c r="F92" s="1" t="s">
        <v>133</v>
      </c>
      <c r="G92" s="1" t="s">
        <v>263</v>
      </c>
      <c r="H92" s="1"/>
      <c r="I92" s="2" t="s">
        <v>140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500</v>
      </c>
      <c r="P92" s="68">
        <v>500</v>
      </c>
      <c r="Q92" s="3">
        <v>500</v>
      </c>
      <c r="R92" s="3">
        <v>500</v>
      </c>
      <c r="S92" s="55"/>
    </row>
    <row r="93" spans="1:20" ht="15" customHeight="1" x14ac:dyDescent="0.25">
      <c r="A93" s="1" t="s">
        <v>10</v>
      </c>
      <c r="B93" s="1" t="s">
        <v>11</v>
      </c>
      <c r="C93" s="1"/>
      <c r="D93" s="1"/>
      <c r="E93" s="1" t="s">
        <v>22</v>
      </c>
      <c r="F93" s="1" t="s">
        <v>130</v>
      </c>
      <c r="G93" s="1" t="s">
        <v>46</v>
      </c>
      <c r="H93" s="1"/>
      <c r="I93" s="2" t="s">
        <v>56</v>
      </c>
      <c r="J93" s="3">
        <v>20000</v>
      </c>
      <c r="K93" s="3">
        <v>20000</v>
      </c>
      <c r="L93" s="3">
        <v>20000</v>
      </c>
      <c r="M93" s="3">
        <v>20000</v>
      </c>
      <c r="N93" s="3">
        <v>20000</v>
      </c>
      <c r="O93" s="3">
        <v>20000</v>
      </c>
      <c r="P93" s="68">
        <v>20000</v>
      </c>
      <c r="Q93" s="3">
        <v>20000</v>
      </c>
      <c r="R93" s="3">
        <v>20000</v>
      </c>
      <c r="S93" s="61"/>
    </row>
    <row r="94" spans="1:20" ht="15" customHeight="1" x14ac:dyDescent="0.25">
      <c r="A94" s="1" t="s">
        <v>10</v>
      </c>
      <c r="B94" s="1" t="s">
        <v>11</v>
      </c>
      <c r="C94" s="1"/>
      <c r="D94" s="1"/>
      <c r="E94" s="1" t="s">
        <v>22</v>
      </c>
      <c r="F94" s="1" t="s">
        <v>130</v>
      </c>
      <c r="G94" s="1" t="s">
        <v>48</v>
      </c>
      <c r="H94" s="1"/>
      <c r="I94" s="2" t="s">
        <v>57</v>
      </c>
      <c r="J94" s="3">
        <v>22000</v>
      </c>
      <c r="K94" s="3">
        <v>22000</v>
      </c>
      <c r="L94" s="3">
        <v>22000</v>
      </c>
      <c r="M94" s="3">
        <v>22000</v>
      </c>
      <c r="N94" s="3">
        <v>22000</v>
      </c>
      <c r="O94" s="3">
        <v>16500</v>
      </c>
      <c r="P94" s="68">
        <v>16500</v>
      </c>
      <c r="Q94" s="3">
        <v>16500</v>
      </c>
      <c r="R94" s="3">
        <v>16500</v>
      </c>
      <c r="S94" s="55"/>
    </row>
    <row r="95" spans="1:20" ht="15" customHeight="1" x14ac:dyDescent="0.25">
      <c r="A95" s="1" t="s">
        <v>16</v>
      </c>
      <c r="B95" s="1" t="s">
        <v>17</v>
      </c>
      <c r="C95" s="1"/>
      <c r="D95" s="1"/>
      <c r="E95" s="1" t="s">
        <v>20</v>
      </c>
      <c r="F95" s="1" t="s">
        <v>133</v>
      </c>
      <c r="G95" s="1" t="s">
        <v>141</v>
      </c>
      <c r="H95" s="1"/>
      <c r="I95" s="2" t="s">
        <v>142</v>
      </c>
      <c r="J95" s="3">
        <v>5000</v>
      </c>
      <c r="K95" s="3">
        <v>5000</v>
      </c>
      <c r="L95" s="3">
        <v>5000</v>
      </c>
      <c r="M95" s="3">
        <v>5000</v>
      </c>
      <c r="N95" s="3">
        <v>5000</v>
      </c>
      <c r="O95" s="3">
        <v>5000</v>
      </c>
      <c r="P95" s="68">
        <v>5000</v>
      </c>
      <c r="Q95" s="3">
        <v>5000</v>
      </c>
      <c r="R95" s="3">
        <v>5000</v>
      </c>
    </row>
    <row r="96" spans="1:20" ht="15" customHeight="1" x14ac:dyDescent="0.25">
      <c r="A96" s="1" t="s">
        <v>16</v>
      </c>
      <c r="B96" s="1" t="s">
        <v>17</v>
      </c>
      <c r="C96" s="1"/>
      <c r="D96" s="1"/>
      <c r="E96" s="1" t="s">
        <v>20</v>
      </c>
      <c r="F96" s="1" t="s">
        <v>133</v>
      </c>
      <c r="G96" s="1" t="s">
        <v>143</v>
      </c>
      <c r="H96" s="1"/>
      <c r="I96" s="2" t="s">
        <v>118</v>
      </c>
      <c r="J96" s="3">
        <v>25000</v>
      </c>
      <c r="K96" s="3">
        <v>25000</v>
      </c>
      <c r="L96" s="3">
        <v>25000</v>
      </c>
      <c r="M96" s="3">
        <v>25000</v>
      </c>
      <c r="N96" s="3">
        <v>25000</v>
      </c>
      <c r="O96" s="3">
        <v>25000</v>
      </c>
      <c r="P96" s="68">
        <v>25000</v>
      </c>
      <c r="Q96" s="3">
        <v>25000</v>
      </c>
      <c r="R96" s="3">
        <v>35000</v>
      </c>
      <c r="S96" s="82">
        <v>10000</v>
      </c>
      <c r="T96" t="s">
        <v>310</v>
      </c>
    </row>
    <row r="97" spans="1:20" ht="30" customHeight="1" x14ac:dyDescent="0.25">
      <c r="A97" s="20"/>
      <c r="B97" s="20"/>
      <c r="C97" s="20"/>
      <c r="D97" s="20"/>
      <c r="E97" s="20"/>
      <c r="F97" s="20"/>
      <c r="G97" s="20" t="s">
        <v>54</v>
      </c>
      <c r="H97" s="20"/>
      <c r="I97" s="10" t="s">
        <v>145</v>
      </c>
      <c r="J97" s="11">
        <f t="shared" ref="J97:O97" si="37">SUM(J81:J96)</f>
        <v>325000</v>
      </c>
      <c r="K97" s="11">
        <f t="shared" si="37"/>
        <v>325000</v>
      </c>
      <c r="L97" s="11">
        <f t="shared" si="37"/>
        <v>325000</v>
      </c>
      <c r="M97" s="11">
        <f t="shared" si="37"/>
        <v>325000</v>
      </c>
      <c r="N97" s="11">
        <f t="shared" si="37"/>
        <v>325000</v>
      </c>
      <c r="O97" s="11">
        <f t="shared" si="37"/>
        <v>325000</v>
      </c>
      <c r="P97" s="69">
        <f t="shared" ref="P97:Q97" si="38">SUM(P81:P96)</f>
        <v>346600</v>
      </c>
      <c r="Q97" s="11">
        <f t="shared" si="38"/>
        <v>346600</v>
      </c>
      <c r="R97" s="11">
        <f t="shared" ref="R97" si="39">SUM(R81:R96)</f>
        <v>426600</v>
      </c>
    </row>
    <row r="98" spans="1:20" ht="15" customHeight="1" x14ac:dyDescent="0.25">
      <c r="A98" s="1" t="s">
        <v>10</v>
      </c>
      <c r="B98" s="1" t="s">
        <v>11</v>
      </c>
      <c r="C98" s="1"/>
      <c r="D98" s="1"/>
      <c r="E98" s="1" t="s">
        <v>22</v>
      </c>
      <c r="F98" s="1" t="s">
        <v>146</v>
      </c>
      <c r="G98" s="1" t="s">
        <v>147</v>
      </c>
      <c r="H98" s="1"/>
      <c r="I98" s="2" t="s">
        <v>148</v>
      </c>
      <c r="J98" s="41">
        <v>1257579</v>
      </c>
      <c r="K98" s="41">
        <v>1257579</v>
      </c>
      <c r="L98" s="41">
        <v>1257579</v>
      </c>
      <c r="M98" s="41">
        <v>1257579</v>
      </c>
      <c r="N98" s="41">
        <v>1257579</v>
      </c>
      <c r="O98" s="41">
        <v>1257579</v>
      </c>
      <c r="P98" s="67">
        <v>1257579</v>
      </c>
      <c r="Q98" s="41">
        <v>1257579</v>
      </c>
      <c r="R98" s="41">
        <v>1257579</v>
      </c>
    </row>
    <row r="99" spans="1:20" ht="15" customHeight="1" x14ac:dyDescent="0.25">
      <c r="A99" s="1" t="s">
        <v>10</v>
      </c>
      <c r="B99" s="1" t="s">
        <v>11</v>
      </c>
      <c r="C99" s="1"/>
      <c r="D99" s="1"/>
      <c r="E99" s="1" t="s">
        <v>22</v>
      </c>
      <c r="F99" s="1" t="s">
        <v>146</v>
      </c>
      <c r="G99" s="1" t="s">
        <v>149</v>
      </c>
      <c r="H99" s="1"/>
      <c r="I99" s="2" t="s">
        <v>81</v>
      </c>
      <c r="J99" s="41">
        <v>163000</v>
      </c>
      <c r="K99" s="41">
        <v>163000</v>
      </c>
      <c r="L99" s="41">
        <v>163000</v>
      </c>
      <c r="M99" s="41">
        <v>163000</v>
      </c>
      <c r="N99" s="41">
        <v>163000</v>
      </c>
      <c r="O99" s="41">
        <v>163000</v>
      </c>
      <c r="P99" s="67">
        <v>163000</v>
      </c>
      <c r="Q99" s="41">
        <v>163000</v>
      </c>
      <c r="R99" s="41">
        <v>163000</v>
      </c>
    </row>
    <row r="100" spans="1:20" ht="15" customHeight="1" x14ac:dyDescent="0.25">
      <c r="A100" s="1" t="s">
        <v>10</v>
      </c>
      <c r="B100" s="1" t="s">
        <v>11</v>
      </c>
      <c r="C100" s="1"/>
      <c r="D100" s="1"/>
      <c r="E100" s="1" t="s">
        <v>22</v>
      </c>
      <c r="F100" s="1" t="s">
        <v>146</v>
      </c>
      <c r="G100" s="1" t="s">
        <v>150</v>
      </c>
      <c r="H100" s="1"/>
      <c r="I100" s="2" t="s">
        <v>83</v>
      </c>
      <c r="J100" s="41">
        <v>77000</v>
      </c>
      <c r="K100" s="41">
        <v>77000</v>
      </c>
      <c r="L100" s="41">
        <v>77000</v>
      </c>
      <c r="M100" s="41">
        <v>77000</v>
      </c>
      <c r="N100" s="41">
        <v>77000</v>
      </c>
      <c r="O100" s="41">
        <v>77000</v>
      </c>
      <c r="P100" s="67">
        <v>77000</v>
      </c>
      <c r="Q100" s="41">
        <v>77000</v>
      </c>
      <c r="R100" s="41">
        <v>77000</v>
      </c>
    </row>
    <row r="101" spans="1:20" ht="15" customHeight="1" x14ac:dyDescent="0.25">
      <c r="A101" s="9"/>
      <c r="B101" s="9"/>
      <c r="C101" s="9"/>
      <c r="D101" s="9"/>
      <c r="E101" s="9"/>
      <c r="F101" s="9"/>
      <c r="G101" s="9"/>
      <c r="H101" s="9"/>
      <c r="I101" s="10" t="s">
        <v>151</v>
      </c>
      <c r="J101" s="11">
        <f t="shared" ref="J101:O101" si="40">SUM(J98:J100)</f>
        <v>1497579</v>
      </c>
      <c r="K101" s="11">
        <f t="shared" si="40"/>
        <v>1497579</v>
      </c>
      <c r="L101" s="11">
        <f t="shared" si="40"/>
        <v>1497579</v>
      </c>
      <c r="M101" s="11">
        <f t="shared" si="40"/>
        <v>1497579</v>
      </c>
      <c r="N101" s="11">
        <f t="shared" si="40"/>
        <v>1497579</v>
      </c>
      <c r="O101" s="11">
        <f t="shared" si="40"/>
        <v>1497579</v>
      </c>
      <c r="P101" s="69">
        <f t="shared" ref="P101:Q101" si="41">SUM(P98:P100)</f>
        <v>1497579</v>
      </c>
      <c r="Q101" s="11">
        <f t="shared" si="41"/>
        <v>1497579</v>
      </c>
      <c r="R101" s="11">
        <f t="shared" ref="R101" si="42">SUM(R98:R100)</f>
        <v>1497579</v>
      </c>
    </row>
    <row r="102" spans="1:20" x14ac:dyDescent="0.25">
      <c r="A102" s="95" t="s">
        <v>100</v>
      </c>
      <c r="B102" s="96"/>
      <c r="C102" s="96"/>
      <c r="D102" s="96"/>
      <c r="E102" s="96"/>
      <c r="F102" s="96"/>
      <c r="G102" s="96"/>
      <c r="H102" s="96"/>
      <c r="I102" s="97"/>
      <c r="J102" s="4">
        <f t="shared" ref="J102:O102" si="43">SUM(J59+J65+J71+J76+J80+J97+J101)</f>
        <v>3218139</v>
      </c>
      <c r="K102" s="4">
        <f t="shared" si="43"/>
        <v>3218139</v>
      </c>
      <c r="L102" s="4">
        <f t="shared" si="43"/>
        <v>3218139</v>
      </c>
      <c r="M102" s="4">
        <f t="shared" si="43"/>
        <v>3218139</v>
      </c>
      <c r="N102" s="4">
        <f t="shared" si="43"/>
        <v>3218139</v>
      </c>
      <c r="O102" s="4">
        <f t="shared" si="43"/>
        <v>3218139</v>
      </c>
      <c r="P102" s="73">
        <f t="shared" ref="P102:Q102" si="44">SUM(P59+P65+P71+P76+P80+P97+P101)</f>
        <v>3250439</v>
      </c>
      <c r="Q102" s="4">
        <f t="shared" si="44"/>
        <v>3250439</v>
      </c>
      <c r="R102" s="4">
        <f t="shared" ref="R102" si="45">SUM(R59+R65+R71+R76+R80+R97+R101)</f>
        <v>3510439</v>
      </c>
    </row>
    <row r="103" spans="1:20" x14ac:dyDescent="0.25">
      <c r="A103" s="91" t="s">
        <v>252</v>
      </c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53"/>
      <c r="M103" s="53"/>
      <c r="N103" s="54"/>
      <c r="O103" s="58"/>
      <c r="P103" s="62"/>
      <c r="Q103" s="63"/>
      <c r="R103" s="64"/>
    </row>
    <row r="104" spans="1:20" x14ac:dyDescent="0.25">
      <c r="A104" s="91" t="s">
        <v>35</v>
      </c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53"/>
      <c r="M104" s="53"/>
      <c r="N104" s="54"/>
      <c r="O104" s="58"/>
      <c r="P104" s="62"/>
      <c r="Q104" s="75"/>
      <c r="R104" s="64"/>
    </row>
    <row r="105" spans="1:20" ht="30" customHeight="1" x14ac:dyDescent="0.25">
      <c r="A105" s="36" t="s">
        <v>1</v>
      </c>
      <c r="B105" s="36" t="s">
        <v>2</v>
      </c>
      <c r="C105" s="36" t="s">
        <v>3</v>
      </c>
      <c r="D105" s="36" t="s">
        <v>4</v>
      </c>
      <c r="E105" s="36" t="s">
        <v>5</v>
      </c>
      <c r="F105" s="36" t="s">
        <v>6</v>
      </c>
      <c r="G105" s="36" t="s">
        <v>7</v>
      </c>
      <c r="H105" s="38" t="s">
        <v>36</v>
      </c>
      <c r="I105" s="37" t="s">
        <v>9</v>
      </c>
      <c r="J105" s="40" t="s">
        <v>34</v>
      </c>
      <c r="K105" s="51" t="s">
        <v>248</v>
      </c>
      <c r="L105" s="51" t="s">
        <v>254</v>
      </c>
      <c r="M105" s="51" t="s">
        <v>256</v>
      </c>
      <c r="N105" s="51" t="s">
        <v>259</v>
      </c>
      <c r="O105" s="51" t="s">
        <v>262</v>
      </c>
      <c r="P105" s="66" t="s">
        <v>264</v>
      </c>
      <c r="Q105" s="51" t="s">
        <v>272</v>
      </c>
      <c r="R105" s="51" t="s">
        <v>273</v>
      </c>
      <c r="S105" s="56" t="s">
        <v>274</v>
      </c>
    </row>
    <row r="106" spans="1:20" x14ac:dyDescent="0.25">
      <c r="A106" s="39"/>
      <c r="B106" s="39"/>
      <c r="C106" s="39"/>
      <c r="D106" s="39"/>
      <c r="E106" s="39"/>
      <c r="F106" s="39"/>
      <c r="G106" s="39"/>
      <c r="H106" s="39"/>
      <c r="I106" s="37"/>
      <c r="J106" s="35"/>
      <c r="K106" s="51"/>
      <c r="L106" s="51"/>
      <c r="M106" s="51"/>
      <c r="N106" s="51"/>
      <c r="O106" s="51"/>
      <c r="P106" s="66"/>
      <c r="Q106" s="51"/>
      <c r="R106" s="51"/>
    </row>
    <row r="107" spans="1:20" ht="15" customHeight="1" x14ac:dyDescent="0.25">
      <c r="A107" s="1" t="s">
        <v>10</v>
      </c>
      <c r="B107" s="1" t="s">
        <v>11</v>
      </c>
      <c r="C107" s="1"/>
      <c r="D107" s="1"/>
      <c r="E107" s="1" t="s">
        <v>22</v>
      </c>
      <c r="F107" s="1" t="s">
        <v>23</v>
      </c>
      <c r="G107" s="1" t="s">
        <v>152</v>
      </c>
      <c r="H107" s="1"/>
      <c r="I107" s="2" t="s">
        <v>78</v>
      </c>
      <c r="J107" s="41">
        <v>950000</v>
      </c>
      <c r="K107" s="41">
        <v>950000</v>
      </c>
      <c r="L107" s="41">
        <v>950000</v>
      </c>
      <c r="M107" s="41">
        <v>950000</v>
      </c>
      <c r="N107" s="41">
        <v>950000</v>
      </c>
      <c r="O107" s="41">
        <v>950000</v>
      </c>
      <c r="P107" s="67">
        <v>950000</v>
      </c>
      <c r="Q107" s="41">
        <v>941471</v>
      </c>
      <c r="R107" s="41">
        <v>941471</v>
      </c>
      <c r="S107" s="59"/>
    </row>
    <row r="108" spans="1:20" ht="15" customHeight="1" x14ac:dyDescent="0.25">
      <c r="A108" s="1" t="s">
        <v>16</v>
      </c>
      <c r="B108" s="1" t="s">
        <v>17</v>
      </c>
      <c r="C108" s="1"/>
      <c r="D108" s="1" t="s">
        <v>265</v>
      </c>
      <c r="E108" s="1" t="s">
        <v>20</v>
      </c>
      <c r="F108" s="1" t="s">
        <v>21</v>
      </c>
      <c r="G108" s="1" t="s">
        <v>77</v>
      </c>
      <c r="H108" s="1"/>
      <c r="I108" s="2" t="s">
        <v>78</v>
      </c>
      <c r="J108" s="41">
        <v>0</v>
      </c>
      <c r="K108" s="41">
        <v>0</v>
      </c>
      <c r="L108" s="41">
        <v>0</v>
      </c>
      <c r="M108" s="41">
        <v>0</v>
      </c>
      <c r="N108" s="41">
        <v>0</v>
      </c>
      <c r="O108" s="41">
        <v>0</v>
      </c>
      <c r="P108" s="67">
        <v>0</v>
      </c>
      <c r="Q108" s="41">
        <v>8529</v>
      </c>
      <c r="R108" s="41">
        <v>8529</v>
      </c>
      <c r="S108" s="59"/>
    </row>
    <row r="109" spans="1:20" ht="15" customHeight="1" x14ac:dyDescent="0.25">
      <c r="A109" s="1" t="s">
        <v>16</v>
      </c>
      <c r="B109" s="1" t="s">
        <v>17</v>
      </c>
      <c r="C109" s="1" t="s">
        <v>266</v>
      </c>
      <c r="D109" s="1" t="s">
        <v>265</v>
      </c>
      <c r="E109" s="1" t="s">
        <v>20</v>
      </c>
      <c r="F109" s="1" t="s">
        <v>21</v>
      </c>
      <c r="G109" s="1" t="s">
        <v>77</v>
      </c>
      <c r="H109" s="1" t="s">
        <v>268</v>
      </c>
      <c r="I109" s="2" t="s">
        <v>78</v>
      </c>
      <c r="J109" s="41">
        <v>0</v>
      </c>
      <c r="K109" s="41">
        <v>0</v>
      </c>
      <c r="L109" s="41">
        <v>0</v>
      </c>
      <c r="M109" s="41">
        <v>0</v>
      </c>
      <c r="N109" s="41">
        <v>0</v>
      </c>
      <c r="O109" s="41">
        <v>0</v>
      </c>
      <c r="P109" s="67">
        <v>1322</v>
      </c>
      <c r="Q109" s="41">
        <v>1322</v>
      </c>
      <c r="R109" s="41">
        <v>1322</v>
      </c>
      <c r="S109" s="59"/>
    </row>
    <row r="110" spans="1:20" ht="15" customHeight="1" x14ac:dyDescent="0.25">
      <c r="A110" s="1" t="s">
        <v>16</v>
      </c>
      <c r="B110" s="1" t="s">
        <v>17</v>
      </c>
      <c r="C110" s="1" t="s">
        <v>266</v>
      </c>
      <c r="D110" s="1" t="s">
        <v>265</v>
      </c>
      <c r="E110" s="1" t="s">
        <v>20</v>
      </c>
      <c r="F110" s="1" t="s">
        <v>21</v>
      </c>
      <c r="G110" s="1" t="s">
        <v>77</v>
      </c>
      <c r="H110" s="1" t="s">
        <v>267</v>
      </c>
      <c r="I110" s="2" t="s">
        <v>78</v>
      </c>
      <c r="J110" s="41">
        <v>0</v>
      </c>
      <c r="K110" s="41">
        <v>0</v>
      </c>
      <c r="L110" s="41">
        <v>0</v>
      </c>
      <c r="M110" s="41">
        <v>0</v>
      </c>
      <c r="N110" s="41">
        <v>0</v>
      </c>
      <c r="O110" s="41">
        <v>0</v>
      </c>
      <c r="P110" s="67">
        <v>6178</v>
      </c>
      <c r="Q110" s="41">
        <v>6178</v>
      </c>
      <c r="R110" s="41">
        <v>6178</v>
      </c>
      <c r="S110" s="59"/>
    </row>
    <row r="111" spans="1:20" ht="15" customHeight="1" x14ac:dyDescent="0.25">
      <c r="A111" s="1" t="s">
        <v>10</v>
      </c>
      <c r="B111" s="1" t="s">
        <v>11</v>
      </c>
      <c r="C111" s="1"/>
      <c r="D111" s="1"/>
      <c r="E111" s="1" t="s">
        <v>22</v>
      </c>
      <c r="F111" s="1" t="s">
        <v>23</v>
      </c>
      <c r="G111" s="1" t="s">
        <v>105</v>
      </c>
      <c r="H111" s="1"/>
      <c r="I111" s="2" t="s">
        <v>113</v>
      </c>
      <c r="J111" s="41">
        <v>40000</v>
      </c>
      <c r="K111" s="41">
        <v>40000</v>
      </c>
      <c r="L111" s="41">
        <v>40000</v>
      </c>
      <c r="M111" s="41">
        <v>40000</v>
      </c>
      <c r="N111" s="41">
        <v>40000</v>
      </c>
      <c r="O111" s="41">
        <v>40000</v>
      </c>
      <c r="P111" s="67">
        <v>40000</v>
      </c>
      <c r="Q111" s="41">
        <v>40000</v>
      </c>
      <c r="R111" s="41">
        <v>85000</v>
      </c>
      <c r="S111" s="76">
        <v>45000</v>
      </c>
      <c r="T111" t="s">
        <v>295</v>
      </c>
    </row>
    <row r="112" spans="1:20" ht="15" customHeight="1" x14ac:dyDescent="0.25">
      <c r="A112" s="1" t="s">
        <v>10</v>
      </c>
      <c r="B112" s="1" t="s">
        <v>11</v>
      </c>
      <c r="C112" s="1"/>
      <c r="D112" s="1"/>
      <c r="E112" s="1" t="s">
        <v>22</v>
      </c>
      <c r="F112" s="1" t="s">
        <v>23</v>
      </c>
      <c r="G112" s="1" t="s">
        <v>149</v>
      </c>
      <c r="H112" s="1"/>
      <c r="I112" s="2" t="s">
        <v>81</v>
      </c>
      <c r="J112" s="41">
        <v>238000</v>
      </c>
      <c r="K112" s="41">
        <v>238000</v>
      </c>
      <c r="L112" s="41">
        <v>238000</v>
      </c>
      <c r="M112" s="41">
        <v>238000</v>
      </c>
      <c r="N112" s="41">
        <v>238000</v>
      </c>
      <c r="O112" s="41">
        <v>238000</v>
      </c>
      <c r="P112" s="67">
        <v>238000</v>
      </c>
      <c r="Q112" s="41">
        <v>235868</v>
      </c>
      <c r="R112" s="41">
        <v>235868</v>
      </c>
      <c r="S112" s="59"/>
    </row>
    <row r="113" spans="1:20" ht="15" customHeight="1" x14ac:dyDescent="0.25">
      <c r="A113" s="1" t="s">
        <v>16</v>
      </c>
      <c r="B113" s="1" t="s">
        <v>17</v>
      </c>
      <c r="C113" s="1"/>
      <c r="D113" s="1" t="s">
        <v>265</v>
      </c>
      <c r="E113" s="1" t="s">
        <v>20</v>
      </c>
      <c r="F113" s="1" t="s">
        <v>21</v>
      </c>
      <c r="G113" s="1" t="s">
        <v>80</v>
      </c>
      <c r="H113" s="1"/>
      <c r="I113" s="2" t="s">
        <v>81</v>
      </c>
      <c r="J113" s="41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67">
        <v>0</v>
      </c>
      <c r="Q113" s="41">
        <v>2132</v>
      </c>
      <c r="R113" s="41">
        <v>2132</v>
      </c>
      <c r="S113" s="59"/>
    </row>
    <row r="114" spans="1:20" ht="15" customHeight="1" x14ac:dyDescent="0.25">
      <c r="A114" s="1" t="s">
        <v>16</v>
      </c>
      <c r="B114" s="1" t="s">
        <v>17</v>
      </c>
      <c r="C114" s="1" t="s">
        <v>266</v>
      </c>
      <c r="D114" s="1" t="s">
        <v>265</v>
      </c>
      <c r="E114" s="1" t="s">
        <v>20</v>
      </c>
      <c r="F114" s="1" t="s">
        <v>21</v>
      </c>
      <c r="G114" s="1" t="s">
        <v>80</v>
      </c>
      <c r="H114" s="1" t="s">
        <v>268</v>
      </c>
      <c r="I114" s="2" t="s">
        <v>81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67">
        <v>331</v>
      </c>
      <c r="Q114" s="41">
        <v>331</v>
      </c>
      <c r="R114" s="41">
        <v>331</v>
      </c>
      <c r="S114" s="59"/>
    </row>
    <row r="115" spans="1:20" ht="15" customHeight="1" x14ac:dyDescent="0.25">
      <c r="A115" s="1" t="s">
        <v>16</v>
      </c>
      <c r="B115" s="1" t="s">
        <v>17</v>
      </c>
      <c r="C115" s="1" t="s">
        <v>266</v>
      </c>
      <c r="D115" s="1" t="s">
        <v>265</v>
      </c>
      <c r="E115" s="1" t="s">
        <v>20</v>
      </c>
      <c r="F115" s="1" t="s">
        <v>21</v>
      </c>
      <c r="G115" s="1" t="s">
        <v>80</v>
      </c>
      <c r="H115" s="1" t="s">
        <v>267</v>
      </c>
      <c r="I115" s="2" t="s">
        <v>81</v>
      </c>
      <c r="J115" s="41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67">
        <v>1544</v>
      </c>
      <c r="Q115" s="41">
        <v>1544</v>
      </c>
      <c r="R115" s="41">
        <v>1544</v>
      </c>
      <c r="S115" s="59"/>
    </row>
    <row r="116" spans="1:20" ht="15" customHeight="1" x14ac:dyDescent="0.25">
      <c r="A116" s="1" t="s">
        <v>10</v>
      </c>
      <c r="B116" s="1" t="s">
        <v>11</v>
      </c>
      <c r="C116" s="1"/>
      <c r="D116" s="1"/>
      <c r="E116" s="1" t="s">
        <v>22</v>
      </c>
      <c r="F116" s="1" t="s">
        <v>23</v>
      </c>
      <c r="G116" s="1" t="s">
        <v>150</v>
      </c>
      <c r="H116" s="1"/>
      <c r="I116" s="2" t="s">
        <v>83</v>
      </c>
      <c r="J116" s="41">
        <v>86000</v>
      </c>
      <c r="K116" s="41">
        <v>86000</v>
      </c>
      <c r="L116" s="41">
        <v>86000</v>
      </c>
      <c r="M116" s="41">
        <v>86000</v>
      </c>
      <c r="N116" s="41">
        <v>86000</v>
      </c>
      <c r="O116" s="41">
        <v>86000</v>
      </c>
      <c r="P116" s="67">
        <v>86000</v>
      </c>
      <c r="Q116" s="41">
        <v>85183</v>
      </c>
      <c r="R116" s="41">
        <v>85183</v>
      </c>
      <c r="S116" s="59"/>
    </row>
    <row r="117" spans="1:20" ht="15" customHeight="1" x14ac:dyDescent="0.25">
      <c r="A117" s="1" t="s">
        <v>16</v>
      </c>
      <c r="B117" s="1" t="s">
        <v>17</v>
      </c>
      <c r="C117" s="1"/>
      <c r="D117" s="1" t="s">
        <v>265</v>
      </c>
      <c r="E117" s="1" t="s">
        <v>20</v>
      </c>
      <c r="F117" s="1" t="s">
        <v>21</v>
      </c>
      <c r="G117" s="1" t="s">
        <v>82</v>
      </c>
      <c r="H117" s="1"/>
      <c r="I117" s="2" t="s">
        <v>83</v>
      </c>
      <c r="J117" s="41">
        <v>0</v>
      </c>
      <c r="K117" s="41">
        <v>0</v>
      </c>
      <c r="L117" s="41">
        <v>0</v>
      </c>
      <c r="M117" s="41">
        <v>0</v>
      </c>
      <c r="N117" s="41">
        <v>0</v>
      </c>
      <c r="O117" s="41">
        <v>0</v>
      </c>
      <c r="P117" s="67">
        <v>0</v>
      </c>
      <c r="Q117" s="41">
        <v>817</v>
      </c>
      <c r="R117" s="41">
        <v>817</v>
      </c>
      <c r="S117" s="59"/>
    </row>
    <row r="118" spans="1:20" ht="15" customHeight="1" x14ac:dyDescent="0.25">
      <c r="A118" s="1" t="s">
        <v>16</v>
      </c>
      <c r="B118" s="1" t="s">
        <v>17</v>
      </c>
      <c r="C118" s="1" t="s">
        <v>266</v>
      </c>
      <c r="D118" s="1" t="s">
        <v>265</v>
      </c>
      <c r="E118" s="1" t="s">
        <v>20</v>
      </c>
      <c r="F118" s="1" t="s">
        <v>21</v>
      </c>
      <c r="G118" s="1" t="s">
        <v>82</v>
      </c>
      <c r="H118" s="1" t="s">
        <v>268</v>
      </c>
      <c r="I118" s="2" t="s">
        <v>83</v>
      </c>
      <c r="J118" s="41">
        <v>0</v>
      </c>
      <c r="K118" s="41">
        <v>0</v>
      </c>
      <c r="L118" s="41">
        <v>0</v>
      </c>
      <c r="M118" s="41">
        <v>0</v>
      </c>
      <c r="N118" s="41">
        <v>0</v>
      </c>
      <c r="O118" s="41">
        <v>0</v>
      </c>
      <c r="P118" s="67">
        <v>109</v>
      </c>
      <c r="Q118" s="41">
        <v>109</v>
      </c>
      <c r="R118" s="41">
        <v>109</v>
      </c>
      <c r="S118" s="59"/>
    </row>
    <row r="119" spans="1:20" ht="15" customHeight="1" x14ac:dyDescent="0.25">
      <c r="A119" s="1" t="s">
        <v>16</v>
      </c>
      <c r="B119" s="1" t="s">
        <v>17</v>
      </c>
      <c r="C119" s="1" t="s">
        <v>266</v>
      </c>
      <c r="D119" s="1" t="s">
        <v>265</v>
      </c>
      <c r="E119" s="1" t="s">
        <v>20</v>
      </c>
      <c r="F119" s="1" t="s">
        <v>21</v>
      </c>
      <c r="G119" s="1" t="s">
        <v>82</v>
      </c>
      <c r="H119" s="1" t="s">
        <v>267</v>
      </c>
      <c r="I119" s="2" t="s">
        <v>83</v>
      </c>
      <c r="J119" s="41">
        <v>0</v>
      </c>
      <c r="K119" s="41">
        <v>0</v>
      </c>
      <c r="L119" s="41">
        <v>0</v>
      </c>
      <c r="M119" s="41">
        <v>0</v>
      </c>
      <c r="N119" s="41">
        <v>0</v>
      </c>
      <c r="O119" s="41">
        <v>0</v>
      </c>
      <c r="P119" s="67">
        <v>516</v>
      </c>
      <c r="Q119" s="41">
        <v>516</v>
      </c>
      <c r="R119" s="41">
        <v>516</v>
      </c>
      <c r="S119" s="59"/>
    </row>
    <row r="120" spans="1:20" ht="15" customHeight="1" x14ac:dyDescent="0.25">
      <c r="A120" s="1" t="s">
        <v>10</v>
      </c>
      <c r="B120" s="1" t="s">
        <v>11</v>
      </c>
      <c r="C120" s="1"/>
      <c r="D120" s="1"/>
      <c r="E120" s="1" t="s">
        <v>22</v>
      </c>
      <c r="F120" s="1" t="s">
        <v>23</v>
      </c>
      <c r="G120" s="1" t="s">
        <v>153</v>
      </c>
      <c r="H120" s="1"/>
      <c r="I120" s="2" t="s">
        <v>154</v>
      </c>
      <c r="J120" s="41">
        <v>12000</v>
      </c>
      <c r="K120" s="41">
        <v>12000</v>
      </c>
      <c r="L120" s="41">
        <v>12000</v>
      </c>
      <c r="M120" s="41">
        <v>12000</v>
      </c>
      <c r="N120" s="41">
        <v>12000</v>
      </c>
      <c r="O120" s="41">
        <v>12000</v>
      </c>
      <c r="P120" s="67">
        <v>12000</v>
      </c>
      <c r="Q120" s="41">
        <v>12000</v>
      </c>
      <c r="R120" s="41">
        <v>12000</v>
      </c>
    </row>
    <row r="121" spans="1:20" ht="15" customHeight="1" x14ac:dyDescent="0.25">
      <c r="A121" s="1" t="s">
        <v>10</v>
      </c>
      <c r="B121" s="1" t="s">
        <v>11</v>
      </c>
      <c r="C121" s="1"/>
      <c r="D121" s="1"/>
      <c r="E121" s="1" t="s">
        <v>22</v>
      </c>
      <c r="F121" s="1" t="s">
        <v>23</v>
      </c>
      <c r="G121" s="1" t="s">
        <v>155</v>
      </c>
      <c r="H121" s="1"/>
      <c r="I121" s="2" t="s">
        <v>156</v>
      </c>
      <c r="J121" s="3">
        <v>10000</v>
      </c>
      <c r="K121" s="3">
        <v>10000</v>
      </c>
      <c r="L121" s="3">
        <v>10000</v>
      </c>
      <c r="M121" s="3">
        <v>10000</v>
      </c>
      <c r="N121" s="3">
        <v>10000</v>
      </c>
      <c r="O121" s="3">
        <v>10000</v>
      </c>
      <c r="P121" s="68">
        <v>10000</v>
      </c>
      <c r="Q121" s="3">
        <v>10000</v>
      </c>
      <c r="R121" s="3">
        <v>10000</v>
      </c>
    </row>
    <row r="122" spans="1:20" ht="15" customHeight="1" x14ac:dyDescent="0.25">
      <c r="A122" s="1" t="s">
        <v>10</v>
      </c>
      <c r="B122" s="1" t="s">
        <v>11</v>
      </c>
      <c r="C122" s="1"/>
      <c r="D122" s="1"/>
      <c r="E122" s="1" t="s">
        <v>22</v>
      </c>
      <c r="F122" s="1" t="s">
        <v>23</v>
      </c>
      <c r="G122" s="1" t="s">
        <v>106</v>
      </c>
      <c r="H122" s="1"/>
      <c r="I122" s="2" t="s">
        <v>107</v>
      </c>
      <c r="J122" s="3">
        <v>35000</v>
      </c>
      <c r="K122" s="3">
        <v>35000</v>
      </c>
      <c r="L122" s="3">
        <v>35000</v>
      </c>
      <c r="M122" s="3">
        <v>35000</v>
      </c>
      <c r="N122" s="3">
        <v>35000</v>
      </c>
      <c r="O122" s="3">
        <v>35000</v>
      </c>
      <c r="P122" s="68">
        <v>35000</v>
      </c>
      <c r="Q122" s="3">
        <v>35000</v>
      </c>
      <c r="R122" s="3">
        <v>35000</v>
      </c>
    </row>
    <row r="123" spans="1:20" ht="15" customHeight="1" x14ac:dyDescent="0.25">
      <c r="A123" s="1" t="s">
        <v>16</v>
      </c>
      <c r="B123" s="1" t="s">
        <v>17</v>
      </c>
      <c r="C123" s="1"/>
      <c r="D123" s="1"/>
      <c r="E123" s="1" t="s">
        <v>20</v>
      </c>
      <c r="F123" s="1" t="s">
        <v>21</v>
      </c>
      <c r="G123" s="1" t="s">
        <v>114</v>
      </c>
      <c r="H123" s="1"/>
      <c r="I123" s="2" t="s">
        <v>115</v>
      </c>
      <c r="J123" s="3">
        <v>70000</v>
      </c>
      <c r="K123" s="3">
        <v>70000</v>
      </c>
      <c r="L123" s="3">
        <v>70000</v>
      </c>
      <c r="M123" s="3">
        <v>70000</v>
      </c>
      <c r="N123" s="3">
        <v>70000</v>
      </c>
      <c r="O123" s="3">
        <v>70000</v>
      </c>
      <c r="P123" s="68">
        <v>70000</v>
      </c>
      <c r="Q123" s="3">
        <v>70000</v>
      </c>
      <c r="R123" s="3">
        <v>110000</v>
      </c>
      <c r="S123" s="78">
        <v>40000</v>
      </c>
      <c r="T123" t="s">
        <v>296</v>
      </c>
    </row>
    <row r="124" spans="1:20" ht="15" customHeight="1" x14ac:dyDescent="0.25">
      <c r="A124" s="1" t="s">
        <v>10</v>
      </c>
      <c r="B124" s="1" t="s">
        <v>11</v>
      </c>
      <c r="C124" s="1"/>
      <c r="D124" s="1"/>
      <c r="E124" s="1" t="s">
        <v>22</v>
      </c>
      <c r="F124" s="1" t="s">
        <v>23</v>
      </c>
      <c r="G124" s="1" t="s">
        <v>40</v>
      </c>
      <c r="H124" s="1"/>
      <c r="I124" s="2" t="s">
        <v>41</v>
      </c>
      <c r="J124" s="3">
        <v>150000</v>
      </c>
      <c r="K124" s="3">
        <v>150000</v>
      </c>
      <c r="L124" s="3">
        <v>150000</v>
      </c>
      <c r="M124" s="3">
        <v>150000</v>
      </c>
      <c r="N124" s="3">
        <v>150000</v>
      </c>
      <c r="O124" s="3">
        <v>150000</v>
      </c>
      <c r="P124" s="68">
        <v>150000</v>
      </c>
      <c r="Q124" s="3">
        <v>150000</v>
      </c>
      <c r="R124" s="3">
        <v>150000</v>
      </c>
    </row>
    <row r="125" spans="1:20" ht="15" customHeight="1" x14ac:dyDescent="0.25">
      <c r="A125" s="1" t="s">
        <v>10</v>
      </c>
      <c r="B125" s="1" t="s">
        <v>11</v>
      </c>
      <c r="C125" s="1"/>
      <c r="D125" s="1"/>
      <c r="E125" s="1" t="s">
        <v>22</v>
      </c>
      <c r="F125" s="1" t="s">
        <v>23</v>
      </c>
      <c r="G125" s="1" t="s">
        <v>134</v>
      </c>
      <c r="H125" s="1"/>
      <c r="I125" s="2" t="s">
        <v>135</v>
      </c>
      <c r="J125" s="3">
        <v>10000</v>
      </c>
      <c r="K125" s="3">
        <v>10000</v>
      </c>
      <c r="L125" s="3">
        <v>10000</v>
      </c>
      <c r="M125" s="3">
        <v>10000</v>
      </c>
      <c r="N125" s="3">
        <v>10000</v>
      </c>
      <c r="O125" s="3">
        <v>10000</v>
      </c>
      <c r="P125" s="68">
        <v>10000</v>
      </c>
      <c r="Q125" s="3">
        <v>10000</v>
      </c>
      <c r="R125" s="3">
        <v>10000</v>
      </c>
    </row>
    <row r="126" spans="1:20" ht="15" customHeight="1" x14ac:dyDescent="0.25">
      <c r="A126" s="1" t="s">
        <v>10</v>
      </c>
      <c r="B126" s="1" t="s">
        <v>11</v>
      </c>
      <c r="C126" s="1"/>
      <c r="D126" s="1"/>
      <c r="E126" s="1" t="s">
        <v>22</v>
      </c>
      <c r="F126" s="1" t="s">
        <v>23</v>
      </c>
      <c r="G126" s="1" t="s">
        <v>157</v>
      </c>
      <c r="H126" s="1"/>
      <c r="I126" s="2" t="s">
        <v>158</v>
      </c>
      <c r="J126" s="3">
        <v>55000</v>
      </c>
      <c r="K126" s="3">
        <v>55000</v>
      </c>
      <c r="L126" s="3">
        <v>55000</v>
      </c>
      <c r="M126" s="3">
        <v>55000</v>
      </c>
      <c r="N126" s="3">
        <v>55000</v>
      </c>
      <c r="O126" s="3">
        <v>55000</v>
      </c>
      <c r="P126" s="68">
        <v>55000</v>
      </c>
      <c r="Q126" s="3">
        <v>55000</v>
      </c>
      <c r="R126" s="3">
        <v>55000</v>
      </c>
    </row>
    <row r="127" spans="1:20" ht="15" customHeight="1" x14ac:dyDescent="0.25">
      <c r="A127" s="1" t="s">
        <v>10</v>
      </c>
      <c r="B127" s="1" t="s">
        <v>11</v>
      </c>
      <c r="C127" s="1"/>
      <c r="D127" s="1"/>
      <c r="E127" s="1" t="s">
        <v>22</v>
      </c>
      <c r="F127" s="1" t="s">
        <v>23</v>
      </c>
      <c r="G127" s="1" t="s">
        <v>42</v>
      </c>
      <c r="H127" s="1"/>
      <c r="I127" s="2" t="s">
        <v>43</v>
      </c>
      <c r="J127" s="3">
        <v>22000</v>
      </c>
      <c r="K127" s="3">
        <v>22000</v>
      </c>
      <c r="L127" s="3">
        <v>22000</v>
      </c>
      <c r="M127" s="3">
        <v>22000</v>
      </c>
      <c r="N127" s="3">
        <v>22000</v>
      </c>
      <c r="O127" s="3">
        <v>22000</v>
      </c>
      <c r="P127" s="68">
        <v>22000</v>
      </c>
      <c r="Q127" s="3">
        <v>22000</v>
      </c>
      <c r="R127" s="3">
        <v>22000</v>
      </c>
    </row>
    <row r="128" spans="1:20" ht="15" customHeight="1" x14ac:dyDescent="0.25">
      <c r="A128" s="1" t="s">
        <v>10</v>
      </c>
      <c r="B128" s="1" t="s">
        <v>11</v>
      </c>
      <c r="C128" s="1"/>
      <c r="D128" s="1"/>
      <c r="E128" s="1" t="s">
        <v>22</v>
      </c>
      <c r="F128" s="1" t="s">
        <v>23</v>
      </c>
      <c r="G128" s="1" t="s">
        <v>44</v>
      </c>
      <c r="H128" s="1"/>
      <c r="I128" s="2" t="s">
        <v>45</v>
      </c>
      <c r="J128" s="3">
        <v>5000</v>
      </c>
      <c r="K128" s="3">
        <v>5000</v>
      </c>
      <c r="L128" s="3">
        <v>5000</v>
      </c>
      <c r="M128" s="3">
        <v>5000</v>
      </c>
      <c r="N128" s="3">
        <v>5000</v>
      </c>
      <c r="O128" s="3">
        <v>5000</v>
      </c>
      <c r="P128" s="68">
        <v>5000</v>
      </c>
      <c r="Q128" s="3">
        <v>5000</v>
      </c>
      <c r="R128" s="3">
        <v>5000</v>
      </c>
    </row>
    <row r="129" spans="1:20" ht="15" customHeight="1" x14ac:dyDescent="0.25">
      <c r="A129" s="1" t="s">
        <v>10</v>
      </c>
      <c r="B129" s="1" t="s">
        <v>11</v>
      </c>
      <c r="C129" s="1"/>
      <c r="D129" s="1"/>
      <c r="E129" s="1" t="s">
        <v>22</v>
      </c>
      <c r="F129" s="1" t="s">
        <v>23</v>
      </c>
      <c r="G129" s="1" t="s">
        <v>136</v>
      </c>
      <c r="H129" s="1"/>
      <c r="I129" s="2" t="s">
        <v>137</v>
      </c>
      <c r="J129" s="3">
        <v>17000</v>
      </c>
      <c r="K129" s="3">
        <v>17000</v>
      </c>
      <c r="L129" s="3">
        <v>17000</v>
      </c>
      <c r="M129" s="3">
        <v>17000</v>
      </c>
      <c r="N129" s="3">
        <v>17000</v>
      </c>
      <c r="O129" s="3">
        <v>17000</v>
      </c>
      <c r="P129" s="68">
        <v>17000</v>
      </c>
      <c r="Q129" s="3">
        <v>17000</v>
      </c>
      <c r="R129" s="3">
        <v>17000</v>
      </c>
    </row>
    <row r="130" spans="1:20" ht="15" customHeight="1" x14ac:dyDescent="0.25">
      <c r="A130" s="1" t="s">
        <v>10</v>
      </c>
      <c r="B130" s="1" t="s">
        <v>11</v>
      </c>
      <c r="C130" s="1"/>
      <c r="D130" s="1"/>
      <c r="E130" s="1" t="s">
        <v>22</v>
      </c>
      <c r="F130" s="1" t="s">
        <v>23</v>
      </c>
      <c r="G130" s="1" t="s">
        <v>138</v>
      </c>
      <c r="H130" s="1"/>
      <c r="I130" s="2" t="s">
        <v>159</v>
      </c>
      <c r="J130" s="3">
        <v>35000</v>
      </c>
      <c r="K130" s="3">
        <v>35000</v>
      </c>
      <c r="L130" s="3">
        <v>35000</v>
      </c>
      <c r="M130" s="3">
        <v>35000</v>
      </c>
      <c r="N130" s="3">
        <v>35000</v>
      </c>
      <c r="O130" s="3">
        <v>35000</v>
      </c>
      <c r="P130" s="68">
        <v>35000</v>
      </c>
      <c r="Q130" s="3">
        <v>35000</v>
      </c>
      <c r="R130" s="3">
        <v>35000</v>
      </c>
    </row>
    <row r="131" spans="1:20" ht="15" customHeight="1" x14ac:dyDescent="0.25">
      <c r="A131" s="1" t="s">
        <v>10</v>
      </c>
      <c r="B131" s="1" t="s">
        <v>11</v>
      </c>
      <c r="C131" s="1"/>
      <c r="D131" s="1"/>
      <c r="E131" s="1" t="s">
        <v>22</v>
      </c>
      <c r="F131" s="1" t="s">
        <v>23</v>
      </c>
      <c r="G131" s="1" t="s">
        <v>71</v>
      </c>
      <c r="H131" s="1"/>
      <c r="I131" s="2" t="s">
        <v>160</v>
      </c>
      <c r="J131" s="3">
        <v>1500</v>
      </c>
      <c r="K131" s="3">
        <v>1500</v>
      </c>
      <c r="L131" s="3">
        <v>1500</v>
      </c>
      <c r="M131" s="3">
        <v>1500</v>
      </c>
      <c r="N131" s="3">
        <v>1500</v>
      </c>
      <c r="O131" s="3">
        <v>1500</v>
      </c>
      <c r="P131" s="68">
        <v>1500</v>
      </c>
      <c r="Q131" s="3">
        <v>1500</v>
      </c>
      <c r="R131" s="3">
        <v>1500</v>
      </c>
    </row>
    <row r="132" spans="1:20" ht="15" customHeight="1" x14ac:dyDescent="0.25">
      <c r="A132" s="1" t="s">
        <v>16</v>
      </c>
      <c r="B132" s="1" t="s">
        <v>17</v>
      </c>
      <c r="C132" s="1"/>
      <c r="D132" s="1"/>
      <c r="E132" s="1" t="s">
        <v>20</v>
      </c>
      <c r="F132" s="1" t="s">
        <v>21</v>
      </c>
      <c r="G132" s="1" t="s">
        <v>161</v>
      </c>
      <c r="H132" s="1"/>
      <c r="I132" s="2" t="s">
        <v>162</v>
      </c>
      <c r="J132" s="3">
        <v>30000</v>
      </c>
      <c r="K132" s="3">
        <v>30000</v>
      </c>
      <c r="L132" s="3">
        <v>30000</v>
      </c>
      <c r="M132" s="3">
        <v>30000</v>
      </c>
      <c r="N132" s="3">
        <v>30000</v>
      </c>
      <c r="O132" s="3">
        <v>30000</v>
      </c>
      <c r="P132" s="68">
        <v>30000</v>
      </c>
      <c r="Q132" s="3">
        <v>30000</v>
      </c>
      <c r="R132" s="3">
        <v>60000</v>
      </c>
      <c r="S132" s="78">
        <v>30000</v>
      </c>
      <c r="T132" t="s">
        <v>284</v>
      </c>
    </row>
    <row r="133" spans="1:20" ht="15" customHeight="1" x14ac:dyDescent="0.25">
      <c r="A133" s="1" t="s">
        <v>10</v>
      </c>
      <c r="B133" s="1" t="s">
        <v>11</v>
      </c>
      <c r="C133" s="1"/>
      <c r="D133" s="1"/>
      <c r="E133" s="1" t="s">
        <v>22</v>
      </c>
      <c r="F133" s="1" t="s">
        <v>23</v>
      </c>
      <c r="G133" s="1" t="s">
        <v>163</v>
      </c>
      <c r="H133" s="1"/>
      <c r="I133" s="2" t="s">
        <v>140</v>
      </c>
      <c r="J133" s="3">
        <v>15000</v>
      </c>
      <c r="K133" s="3">
        <v>15000</v>
      </c>
      <c r="L133" s="3">
        <v>15000</v>
      </c>
      <c r="M133" s="3">
        <v>15000</v>
      </c>
      <c r="N133" s="3">
        <v>15000</v>
      </c>
      <c r="O133" s="3">
        <v>15000</v>
      </c>
      <c r="P133" s="68">
        <v>15000</v>
      </c>
      <c r="Q133" s="3">
        <v>15000</v>
      </c>
      <c r="R133" s="3">
        <v>15000</v>
      </c>
    </row>
    <row r="134" spans="1:20" ht="15" customHeight="1" x14ac:dyDescent="0.25">
      <c r="A134" s="1" t="s">
        <v>16</v>
      </c>
      <c r="B134" s="1" t="s">
        <v>17</v>
      </c>
      <c r="C134" s="1"/>
      <c r="D134" s="1"/>
      <c r="E134" s="1" t="s">
        <v>20</v>
      </c>
      <c r="F134" s="1" t="s">
        <v>21</v>
      </c>
      <c r="G134" s="1" t="s">
        <v>109</v>
      </c>
      <c r="H134" s="1"/>
      <c r="I134" s="2" t="s">
        <v>164</v>
      </c>
      <c r="J134" s="3">
        <v>52000</v>
      </c>
      <c r="K134" s="3">
        <v>52000</v>
      </c>
      <c r="L134" s="3">
        <v>52000</v>
      </c>
      <c r="M134" s="3">
        <v>52000</v>
      </c>
      <c r="N134" s="3">
        <v>52000</v>
      </c>
      <c r="O134" s="3">
        <v>52000</v>
      </c>
      <c r="P134" s="68">
        <v>52000</v>
      </c>
      <c r="Q134" s="3">
        <v>52000</v>
      </c>
      <c r="R134" s="3">
        <v>52000</v>
      </c>
    </row>
    <row r="135" spans="1:20" ht="15" customHeight="1" x14ac:dyDescent="0.25">
      <c r="A135" s="1" t="s">
        <v>10</v>
      </c>
      <c r="B135" s="1" t="s">
        <v>11</v>
      </c>
      <c r="C135" s="1"/>
      <c r="D135" s="1"/>
      <c r="E135" s="1" t="s">
        <v>22</v>
      </c>
      <c r="F135" s="1" t="s">
        <v>23</v>
      </c>
      <c r="G135" s="1" t="s">
        <v>46</v>
      </c>
      <c r="H135" s="1"/>
      <c r="I135" s="2" t="s">
        <v>56</v>
      </c>
      <c r="J135" s="3">
        <v>150000</v>
      </c>
      <c r="K135" s="3">
        <v>150000</v>
      </c>
      <c r="L135" s="3">
        <v>145533</v>
      </c>
      <c r="M135" s="3">
        <v>140533</v>
      </c>
      <c r="N135" s="3">
        <v>140533</v>
      </c>
      <c r="O135" s="3">
        <v>140533</v>
      </c>
      <c r="P135" s="68">
        <v>140533</v>
      </c>
      <c r="Q135" s="3">
        <v>140533</v>
      </c>
      <c r="R135" s="3">
        <v>140533</v>
      </c>
      <c r="S135" s="55" t="s">
        <v>37</v>
      </c>
    </row>
    <row r="136" spans="1:20" ht="15" customHeight="1" x14ac:dyDescent="0.25">
      <c r="A136" s="1" t="s">
        <v>16</v>
      </c>
      <c r="B136" s="1" t="s">
        <v>17</v>
      </c>
      <c r="C136" s="1"/>
      <c r="D136" s="1" t="s">
        <v>257</v>
      </c>
      <c r="E136" s="1" t="s">
        <v>20</v>
      </c>
      <c r="F136" s="1" t="s">
        <v>21</v>
      </c>
      <c r="G136" s="1" t="s">
        <v>182</v>
      </c>
      <c r="H136" s="1"/>
      <c r="I136" s="2" t="s">
        <v>56</v>
      </c>
      <c r="J136" s="3">
        <v>0</v>
      </c>
      <c r="K136" s="3">
        <v>0</v>
      </c>
      <c r="L136" s="3">
        <v>0</v>
      </c>
      <c r="M136" s="3">
        <v>2000</v>
      </c>
      <c r="N136" s="3">
        <v>2000</v>
      </c>
      <c r="O136" s="3">
        <v>2000</v>
      </c>
      <c r="P136" s="68">
        <v>2000</v>
      </c>
      <c r="Q136" s="3">
        <v>2000</v>
      </c>
      <c r="R136" s="3">
        <v>2000</v>
      </c>
      <c r="S136" s="55" t="s">
        <v>37</v>
      </c>
    </row>
    <row r="137" spans="1:20" ht="15" customHeight="1" x14ac:dyDescent="0.25">
      <c r="A137" s="1" t="s">
        <v>10</v>
      </c>
      <c r="B137" s="1" t="s">
        <v>11</v>
      </c>
      <c r="C137" s="1"/>
      <c r="D137" s="1"/>
      <c r="E137" s="1" t="s">
        <v>22</v>
      </c>
      <c r="F137" s="1" t="s">
        <v>23</v>
      </c>
      <c r="G137" s="1" t="s">
        <v>48</v>
      </c>
      <c r="H137" s="1"/>
      <c r="I137" s="2" t="s">
        <v>57</v>
      </c>
      <c r="J137" s="3">
        <v>50000</v>
      </c>
      <c r="K137" s="3">
        <v>50000</v>
      </c>
      <c r="L137" s="3">
        <v>50000</v>
      </c>
      <c r="M137" s="3">
        <v>50000</v>
      </c>
      <c r="N137" s="3">
        <v>50000</v>
      </c>
      <c r="O137" s="3">
        <v>50000</v>
      </c>
      <c r="P137" s="68">
        <v>50000</v>
      </c>
      <c r="Q137" s="3">
        <v>50000</v>
      </c>
      <c r="R137" s="3">
        <v>110000</v>
      </c>
      <c r="S137" s="78">
        <v>60000</v>
      </c>
      <c r="T137" t="s">
        <v>297</v>
      </c>
    </row>
    <row r="138" spans="1:20" ht="15" customHeight="1" x14ac:dyDescent="0.25">
      <c r="A138" s="1" t="s">
        <v>16</v>
      </c>
      <c r="B138" s="1" t="s">
        <v>17</v>
      </c>
      <c r="C138" s="1"/>
      <c r="D138" s="1"/>
      <c r="E138" s="1" t="s">
        <v>20</v>
      </c>
      <c r="F138" s="1" t="s">
        <v>21</v>
      </c>
      <c r="G138" s="1" t="s">
        <v>165</v>
      </c>
      <c r="H138" s="1"/>
      <c r="I138" s="2" t="s">
        <v>166</v>
      </c>
      <c r="J138" s="3">
        <v>10000</v>
      </c>
      <c r="K138" s="3">
        <v>10000</v>
      </c>
      <c r="L138" s="3">
        <v>10000</v>
      </c>
      <c r="M138" s="3">
        <v>10000</v>
      </c>
      <c r="N138" s="3">
        <v>10000</v>
      </c>
      <c r="O138" s="3">
        <v>10000</v>
      </c>
      <c r="P138" s="68">
        <v>10000</v>
      </c>
      <c r="Q138" s="3">
        <v>10000</v>
      </c>
      <c r="R138" s="3">
        <v>10000</v>
      </c>
    </row>
    <row r="139" spans="1:20" ht="15" customHeight="1" x14ac:dyDescent="0.25">
      <c r="A139" s="1" t="s">
        <v>10</v>
      </c>
      <c r="B139" s="1" t="s">
        <v>11</v>
      </c>
      <c r="C139" s="1"/>
      <c r="D139" s="1"/>
      <c r="E139" s="1" t="s">
        <v>22</v>
      </c>
      <c r="F139" s="1" t="s">
        <v>23</v>
      </c>
      <c r="G139" s="1" t="s">
        <v>167</v>
      </c>
      <c r="H139" s="1"/>
      <c r="I139" s="2" t="s">
        <v>168</v>
      </c>
      <c r="J139" s="3">
        <v>20000</v>
      </c>
      <c r="K139" s="3">
        <v>20000</v>
      </c>
      <c r="L139" s="3">
        <v>20000</v>
      </c>
      <c r="M139" s="3">
        <v>20000</v>
      </c>
      <c r="N139" s="3">
        <v>20000</v>
      </c>
      <c r="O139" s="3">
        <v>20000</v>
      </c>
      <c r="P139" s="68">
        <v>20000</v>
      </c>
      <c r="Q139" s="3">
        <v>20000</v>
      </c>
      <c r="R139" s="3">
        <v>20000</v>
      </c>
    </row>
    <row r="140" spans="1:20" ht="15" customHeight="1" x14ac:dyDescent="0.25">
      <c r="A140" s="1" t="s">
        <v>10</v>
      </c>
      <c r="B140" s="1" t="s">
        <v>11</v>
      </c>
      <c r="C140" s="1"/>
      <c r="D140" s="1"/>
      <c r="E140" s="1" t="s">
        <v>22</v>
      </c>
      <c r="F140" s="1" t="s">
        <v>23</v>
      </c>
      <c r="G140" s="1" t="s">
        <v>117</v>
      </c>
      <c r="H140" s="1"/>
      <c r="I140" s="2" t="s">
        <v>118</v>
      </c>
      <c r="J140" s="3">
        <v>9000</v>
      </c>
      <c r="K140" s="3">
        <v>9000</v>
      </c>
      <c r="L140" s="3">
        <v>9000</v>
      </c>
      <c r="M140" s="3">
        <v>9000</v>
      </c>
      <c r="N140" s="3">
        <v>9000</v>
      </c>
      <c r="O140" s="3">
        <v>9000</v>
      </c>
      <c r="P140" s="68">
        <v>9000</v>
      </c>
      <c r="Q140" s="3">
        <v>9000</v>
      </c>
      <c r="R140" s="3">
        <v>9000</v>
      </c>
    </row>
    <row r="141" spans="1:20" ht="15" customHeight="1" x14ac:dyDescent="0.25">
      <c r="A141" s="1" t="s">
        <v>16</v>
      </c>
      <c r="B141" s="1" t="s">
        <v>17</v>
      </c>
      <c r="C141" s="1"/>
      <c r="D141" s="1"/>
      <c r="E141" s="1" t="s">
        <v>20</v>
      </c>
      <c r="F141" s="1" t="s">
        <v>21</v>
      </c>
      <c r="G141" s="1" t="s">
        <v>169</v>
      </c>
      <c r="H141" s="1"/>
      <c r="I141" s="2" t="s">
        <v>170</v>
      </c>
      <c r="J141" s="3">
        <v>10000</v>
      </c>
      <c r="K141" s="3">
        <v>10000</v>
      </c>
      <c r="L141" s="3">
        <v>10000</v>
      </c>
      <c r="M141" s="3">
        <v>10000</v>
      </c>
      <c r="N141" s="3">
        <v>10000</v>
      </c>
      <c r="O141" s="3">
        <v>10000</v>
      </c>
      <c r="P141" s="68">
        <v>10000</v>
      </c>
      <c r="Q141" s="3">
        <v>10000</v>
      </c>
      <c r="R141" s="3">
        <v>10000</v>
      </c>
    </row>
    <row r="142" spans="1:20" ht="15" customHeight="1" x14ac:dyDescent="0.25">
      <c r="A142" s="1" t="s">
        <v>10</v>
      </c>
      <c r="B142" s="1" t="s">
        <v>11</v>
      </c>
      <c r="C142" s="1"/>
      <c r="D142" s="1"/>
      <c r="E142" s="1" t="s">
        <v>22</v>
      </c>
      <c r="F142" s="1" t="s">
        <v>23</v>
      </c>
      <c r="G142" s="1" t="s">
        <v>127</v>
      </c>
      <c r="H142" s="1"/>
      <c r="I142" s="2" t="s">
        <v>172</v>
      </c>
      <c r="J142" s="3">
        <v>5500</v>
      </c>
      <c r="K142" s="3">
        <v>5500</v>
      </c>
      <c r="L142" s="3">
        <v>5500</v>
      </c>
      <c r="M142" s="3">
        <v>5500</v>
      </c>
      <c r="N142" s="3">
        <v>5500</v>
      </c>
      <c r="O142" s="3">
        <v>5500</v>
      </c>
      <c r="P142" s="68">
        <v>5500</v>
      </c>
      <c r="Q142" s="3">
        <v>5500</v>
      </c>
      <c r="R142" s="3">
        <v>5500</v>
      </c>
    </row>
    <row r="143" spans="1:20" ht="15" customHeight="1" x14ac:dyDescent="0.25">
      <c r="A143" s="1" t="s">
        <v>10</v>
      </c>
      <c r="B143" s="1" t="s">
        <v>11</v>
      </c>
      <c r="C143" s="1"/>
      <c r="D143" s="1"/>
      <c r="E143" s="1" t="s">
        <v>22</v>
      </c>
      <c r="F143" s="1" t="s">
        <v>23</v>
      </c>
      <c r="G143" s="1" t="s">
        <v>173</v>
      </c>
      <c r="H143" s="1"/>
      <c r="I143" s="2" t="s">
        <v>174</v>
      </c>
      <c r="J143" s="3">
        <v>7800</v>
      </c>
      <c r="K143" s="3">
        <v>7800</v>
      </c>
      <c r="L143" s="3">
        <v>7800</v>
      </c>
      <c r="M143" s="3">
        <v>7800</v>
      </c>
      <c r="N143" s="3">
        <v>7800</v>
      </c>
      <c r="O143" s="3">
        <v>7800</v>
      </c>
      <c r="P143" s="68">
        <v>7800</v>
      </c>
      <c r="Q143" s="3">
        <v>7800</v>
      </c>
      <c r="R143" s="3">
        <v>7800</v>
      </c>
    </row>
    <row r="144" spans="1:20" ht="15" customHeight="1" x14ac:dyDescent="0.25">
      <c r="A144" s="1" t="s">
        <v>10</v>
      </c>
      <c r="B144" s="1" t="s">
        <v>11</v>
      </c>
      <c r="C144" s="1"/>
      <c r="D144" s="1"/>
      <c r="E144" s="1" t="s">
        <v>22</v>
      </c>
      <c r="F144" s="1" t="s">
        <v>23</v>
      </c>
      <c r="G144" s="1" t="s">
        <v>175</v>
      </c>
      <c r="H144" s="1"/>
      <c r="I144" s="2" t="s">
        <v>176</v>
      </c>
      <c r="J144" s="3">
        <v>8000</v>
      </c>
      <c r="K144" s="3">
        <v>8000</v>
      </c>
      <c r="L144" s="3">
        <v>8000</v>
      </c>
      <c r="M144" s="3">
        <v>8000</v>
      </c>
      <c r="N144" s="3">
        <v>8000</v>
      </c>
      <c r="O144" s="3">
        <v>8000</v>
      </c>
      <c r="P144" s="68">
        <v>8000</v>
      </c>
      <c r="Q144" s="3">
        <v>8000</v>
      </c>
      <c r="R144" s="3">
        <v>8000</v>
      </c>
    </row>
    <row r="145" spans="1:20" ht="15" customHeight="1" x14ac:dyDescent="0.25">
      <c r="A145" s="1" t="s">
        <v>16</v>
      </c>
      <c r="B145" s="1" t="s">
        <v>17</v>
      </c>
      <c r="C145" s="1"/>
      <c r="D145" s="1"/>
      <c r="E145" s="1" t="s">
        <v>20</v>
      </c>
      <c r="F145" s="1" t="s">
        <v>21</v>
      </c>
      <c r="G145" s="1" t="s">
        <v>59</v>
      </c>
      <c r="H145" s="1"/>
      <c r="I145" s="2" t="s">
        <v>258</v>
      </c>
      <c r="J145" s="3">
        <v>0</v>
      </c>
      <c r="K145" s="3">
        <v>0</v>
      </c>
      <c r="L145" s="3">
        <v>0</v>
      </c>
      <c r="M145" s="3">
        <v>3000</v>
      </c>
      <c r="N145" s="3">
        <v>3000</v>
      </c>
      <c r="O145" s="3">
        <v>3000</v>
      </c>
      <c r="P145" s="68">
        <v>3000</v>
      </c>
      <c r="Q145" s="3">
        <v>3000</v>
      </c>
      <c r="R145" s="3">
        <v>3000</v>
      </c>
      <c r="S145" s="55" t="s">
        <v>37</v>
      </c>
    </row>
    <row r="146" spans="1:20" ht="15" customHeight="1" x14ac:dyDescent="0.25">
      <c r="A146" s="9"/>
      <c r="B146" s="9"/>
      <c r="C146" s="9"/>
      <c r="D146" s="9"/>
      <c r="E146" s="9"/>
      <c r="F146" s="9"/>
      <c r="G146" s="9"/>
      <c r="H146" s="9"/>
      <c r="I146" s="10" t="s">
        <v>178</v>
      </c>
      <c r="J146" s="11">
        <f t="shared" ref="J146:O146" si="46">SUM(J107:J145)</f>
        <v>2103800</v>
      </c>
      <c r="K146" s="11">
        <f t="shared" si="46"/>
        <v>2103800</v>
      </c>
      <c r="L146" s="11">
        <f t="shared" si="46"/>
        <v>2099333</v>
      </c>
      <c r="M146" s="11">
        <f t="shared" si="46"/>
        <v>2099333</v>
      </c>
      <c r="N146" s="11">
        <f t="shared" si="46"/>
        <v>2099333</v>
      </c>
      <c r="O146" s="11">
        <f t="shared" si="46"/>
        <v>2099333</v>
      </c>
      <c r="P146" s="69">
        <f t="shared" ref="P146:Q146" si="47">SUM(P107:P145)</f>
        <v>2109333</v>
      </c>
      <c r="Q146" s="11">
        <f t="shared" si="47"/>
        <v>2109333</v>
      </c>
      <c r="R146" s="11">
        <f t="shared" ref="R146" si="48">SUM(R107:R145)</f>
        <v>2284333</v>
      </c>
    </row>
    <row r="147" spans="1:20" ht="15" customHeight="1" x14ac:dyDescent="0.25">
      <c r="A147" s="14" t="s">
        <v>16</v>
      </c>
      <c r="B147" s="14" t="s">
        <v>17</v>
      </c>
      <c r="C147" s="14"/>
      <c r="D147" s="14"/>
      <c r="E147" s="14" t="s">
        <v>20</v>
      </c>
      <c r="F147" s="14" t="s">
        <v>275</v>
      </c>
      <c r="G147" s="14" t="s">
        <v>77</v>
      </c>
      <c r="H147" s="14"/>
      <c r="I147" s="15" t="s">
        <v>78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70">
        <v>0</v>
      </c>
      <c r="Q147" s="16">
        <v>0</v>
      </c>
      <c r="R147" s="16">
        <v>79000</v>
      </c>
      <c r="S147" s="76">
        <v>79000</v>
      </c>
      <c r="T147" t="s">
        <v>298</v>
      </c>
    </row>
    <row r="148" spans="1:20" ht="15" customHeight="1" x14ac:dyDescent="0.25">
      <c r="A148" s="14" t="s">
        <v>16</v>
      </c>
      <c r="B148" s="14" t="s">
        <v>17</v>
      </c>
      <c r="C148" s="14"/>
      <c r="D148" s="14"/>
      <c r="E148" s="14" t="s">
        <v>20</v>
      </c>
      <c r="F148" s="14" t="s">
        <v>275</v>
      </c>
      <c r="G148" s="14" t="s">
        <v>80</v>
      </c>
      <c r="H148" s="14"/>
      <c r="I148" s="15" t="s">
        <v>81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70">
        <v>0</v>
      </c>
      <c r="Q148" s="16">
        <v>0</v>
      </c>
      <c r="R148" s="16">
        <v>7000</v>
      </c>
      <c r="S148" s="76">
        <v>7000</v>
      </c>
      <c r="T148" t="s">
        <v>298</v>
      </c>
    </row>
    <row r="149" spans="1:20" ht="15" customHeight="1" x14ac:dyDescent="0.25">
      <c r="A149" s="14" t="s">
        <v>16</v>
      </c>
      <c r="B149" s="14" t="s">
        <v>17</v>
      </c>
      <c r="C149" s="14"/>
      <c r="D149" s="14"/>
      <c r="E149" s="14" t="s">
        <v>20</v>
      </c>
      <c r="F149" s="14" t="s">
        <v>275</v>
      </c>
      <c r="G149" s="14" t="s">
        <v>82</v>
      </c>
      <c r="H149" s="14"/>
      <c r="I149" s="15" t="s">
        <v>83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70">
        <v>0</v>
      </c>
      <c r="Q149" s="16">
        <v>0</v>
      </c>
      <c r="R149" s="16">
        <v>4000</v>
      </c>
      <c r="S149" s="76">
        <v>4000</v>
      </c>
      <c r="T149" t="s">
        <v>298</v>
      </c>
    </row>
    <row r="150" spans="1:20" ht="15" customHeight="1" x14ac:dyDescent="0.25">
      <c r="A150" s="14" t="s">
        <v>16</v>
      </c>
      <c r="B150" s="14" t="s">
        <v>17</v>
      </c>
      <c r="C150" s="14"/>
      <c r="D150" s="14"/>
      <c r="E150" s="14" t="s">
        <v>20</v>
      </c>
      <c r="F150" s="14" t="s">
        <v>275</v>
      </c>
      <c r="G150" s="14" t="s">
        <v>114</v>
      </c>
      <c r="H150" s="14"/>
      <c r="I150" s="15" t="s">
        <v>115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30000</v>
      </c>
      <c r="S150" s="76">
        <v>30000</v>
      </c>
      <c r="T150" t="s">
        <v>285</v>
      </c>
    </row>
    <row r="151" spans="1:20" ht="15" customHeight="1" x14ac:dyDescent="0.25">
      <c r="A151" s="14" t="s">
        <v>16</v>
      </c>
      <c r="B151" s="14" t="s">
        <v>17</v>
      </c>
      <c r="C151" s="14"/>
      <c r="D151" s="14"/>
      <c r="E151" s="14" t="s">
        <v>20</v>
      </c>
      <c r="F151" s="14" t="s">
        <v>275</v>
      </c>
      <c r="G151" s="14" t="s">
        <v>88</v>
      </c>
      <c r="H151" s="14"/>
      <c r="I151" s="15" t="s">
        <v>57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60000</v>
      </c>
      <c r="S151" s="76">
        <v>60000</v>
      </c>
      <c r="T151" t="s">
        <v>286</v>
      </c>
    </row>
    <row r="152" spans="1:20" ht="15" customHeight="1" x14ac:dyDescent="0.25">
      <c r="A152" s="9"/>
      <c r="B152" s="9"/>
      <c r="C152" s="9"/>
      <c r="D152" s="9"/>
      <c r="E152" s="9"/>
      <c r="F152" s="9"/>
      <c r="G152" s="9"/>
      <c r="H152" s="9"/>
      <c r="I152" s="10" t="s">
        <v>276</v>
      </c>
      <c r="J152" s="11">
        <f t="shared" ref="J152:Q152" si="49">SUM(J147:J149)</f>
        <v>0</v>
      </c>
      <c r="K152" s="11">
        <f t="shared" si="49"/>
        <v>0</v>
      </c>
      <c r="L152" s="11">
        <f t="shared" si="49"/>
        <v>0</v>
      </c>
      <c r="M152" s="11">
        <f t="shared" si="49"/>
        <v>0</v>
      </c>
      <c r="N152" s="11">
        <f t="shared" si="49"/>
        <v>0</v>
      </c>
      <c r="O152" s="11">
        <f t="shared" si="49"/>
        <v>0</v>
      </c>
      <c r="P152" s="11">
        <f t="shared" si="49"/>
        <v>0</v>
      </c>
      <c r="Q152" s="11">
        <f t="shared" si="49"/>
        <v>0</v>
      </c>
      <c r="R152" s="11">
        <f>SUM(R147:R151)</f>
        <v>180000</v>
      </c>
    </row>
    <row r="153" spans="1:20" ht="15" customHeight="1" x14ac:dyDescent="0.25">
      <c r="A153" s="1" t="s">
        <v>10</v>
      </c>
      <c r="B153" s="1" t="s">
        <v>11</v>
      </c>
      <c r="C153" s="1"/>
      <c r="D153" s="1"/>
      <c r="E153" s="1" t="s">
        <v>24</v>
      </c>
      <c r="F153" s="1" t="s">
        <v>25</v>
      </c>
      <c r="G153" s="1" t="s">
        <v>152</v>
      </c>
      <c r="H153" s="1"/>
      <c r="I153" s="2" t="s">
        <v>78</v>
      </c>
      <c r="J153" s="41">
        <v>81000</v>
      </c>
      <c r="K153" s="41">
        <v>81000</v>
      </c>
      <c r="L153" s="41">
        <v>81000</v>
      </c>
      <c r="M153" s="41">
        <v>81000</v>
      </c>
      <c r="N153" s="41">
        <v>81000</v>
      </c>
      <c r="O153" s="41">
        <v>81000</v>
      </c>
      <c r="P153" s="67">
        <v>81000</v>
      </c>
      <c r="Q153" s="41">
        <v>81000</v>
      </c>
      <c r="R153" s="41">
        <v>81000</v>
      </c>
    </row>
    <row r="154" spans="1:20" ht="15" customHeight="1" x14ac:dyDescent="0.25">
      <c r="A154" s="1" t="s">
        <v>10</v>
      </c>
      <c r="B154" s="1" t="s">
        <v>11</v>
      </c>
      <c r="C154" s="1"/>
      <c r="D154" s="1"/>
      <c r="E154" s="1" t="s">
        <v>24</v>
      </c>
      <c r="F154" s="1" t="s">
        <v>25</v>
      </c>
      <c r="G154" s="1" t="s">
        <v>105</v>
      </c>
      <c r="H154" s="1"/>
      <c r="I154" s="2" t="s">
        <v>113</v>
      </c>
      <c r="J154" s="41">
        <v>12000</v>
      </c>
      <c r="K154" s="41">
        <v>12000</v>
      </c>
      <c r="L154" s="41">
        <v>12000</v>
      </c>
      <c r="M154" s="41">
        <v>12000</v>
      </c>
      <c r="N154" s="41">
        <v>12000</v>
      </c>
      <c r="O154" s="41">
        <v>12000</v>
      </c>
      <c r="P154" s="67">
        <v>12000</v>
      </c>
      <c r="Q154" s="41">
        <v>12000</v>
      </c>
      <c r="R154" s="41">
        <v>12000</v>
      </c>
    </row>
    <row r="155" spans="1:20" ht="15" customHeight="1" x14ac:dyDescent="0.25">
      <c r="A155" s="1" t="s">
        <v>10</v>
      </c>
      <c r="B155" s="1" t="s">
        <v>11</v>
      </c>
      <c r="C155" s="1"/>
      <c r="D155" s="1"/>
      <c r="E155" s="1" t="s">
        <v>24</v>
      </c>
      <c r="F155" s="1" t="s">
        <v>25</v>
      </c>
      <c r="G155" s="1" t="s">
        <v>149</v>
      </c>
      <c r="H155" s="1"/>
      <c r="I155" s="2" t="s">
        <v>179</v>
      </c>
      <c r="J155" s="41">
        <v>21000</v>
      </c>
      <c r="K155" s="41">
        <v>21000</v>
      </c>
      <c r="L155" s="41">
        <v>21000</v>
      </c>
      <c r="M155" s="41">
        <v>21000</v>
      </c>
      <c r="N155" s="41">
        <v>21000</v>
      </c>
      <c r="O155" s="41">
        <v>21000</v>
      </c>
      <c r="P155" s="67">
        <v>21000</v>
      </c>
      <c r="Q155" s="41">
        <v>21000</v>
      </c>
      <c r="R155" s="41">
        <v>21000</v>
      </c>
    </row>
    <row r="156" spans="1:20" ht="15" customHeight="1" x14ac:dyDescent="0.25">
      <c r="A156" s="1" t="s">
        <v>10</v>
      </c>
      <c r="B156" s="1" t="s">
        <v>11</v>
      </c>
      <c r="C156" s="1"/>
      <c r="D156" s="1"/>
      <c r="E156" s="1" t="s">
        <v>24</v>
      </c>
      <c r="F156" s="1" t="s">
        <v>25</v>
      </c>
      <c r="G156" s="1" t="s">
        <v>150</v>
      </c>
      <c r="H156" s="1"/>
      <c r="I156" s="2" t="s">
        <v>83</v>
      </c>
      <c r="J156" s="41">
        <v>8000</v>
      </c>
      <c r="K156" s="41">
        <v>8000</v>
      </c>
      <c r="L156" s="41">
        <v>8000</v>
      </c>
      <c r="M156" s="41">
        <v>8000</v>
      </c>
      <c r="N156" s="41">
        <v>8000</v>
      </c>
      <c r="O156" s="41">
        <v>8000</v>
      </c>
      <c r="P156" s="67">
        <v>8000</v>
      </c>
      <c r="Q156" s="41">
        <v>8000</v>
      </c>
      <c r="R156" s="41">
        <v>8000</v>
      </c>
    </row>
    <row r="157" spans="1:20" ht="15" customHeight="1" x14ac:dyDescent="0.25">
      <c r="A157" s="1" t="s">
        <v>16</v>
      </c>
      <c r="B157" s="1" t="s">
        <v>17</v>
      </c>
      <c r="C157" s="1"/>
      <c r="D157" s="1"/>
      <c r="E157" s="1" t="s">
        <v>180</v>
      </c>
      <c r="F157" s="1" t="s">
        <v>181</v>
      </c>
      <c r="G157" s="1" t="s">
        <v>233</v>
      </c>
      <c r="H157" s="1"/>
      <c r="I157" s="2" t="s">
        <v>87</v>
      </c>
      <c r="J157" s="3">
        <v>20000</v>
      </c>
      <c r="K157" s="3">
        <v>20000</v>
      </c>
      <c r="L157" s="3">
        <v>20000</v>
      </c>
      <c r="M157" s="3">
        <v>20000</v>
      </c>
      <c r="N157" s="3">
        <v>20000</v>
      </c>
      <c r="O157" s="3">
        <v>20000</v>
      </c>
      <c r="P157" s="68">
        <v>20000</v>
      </c>
      <c r="Q157" s="3">
        <v>20000</v>
      </c>
      <c r="R157" s="3">
        <v>20000</v>
      </c>
    </row>
    <row r="158" spans="1:20" ht="15" customHeight="1" x14ac:dyDescent="0.25">
      <c r="A158" s="9"/>
      <c r="B158" s="9"/>
      <c r="C158" s="9"/>
      <c r="D158" s="9"/>
      <c r="E158" s="9"/>
      <c r="F158" s="9"/>
      <c r="G158" s="9"/>
      <c r="H158" s="9"/>
      <c r="I158" s="10" t="s">
        <v>183</v>
      </c>
      <c r="J158" s="11">
        <f t="shared" ref="J158:O158" si="50">SUM(J153:J157)</f>
        <v>142000</v>
      </c>
      <c r="K158" s="11">
        <f t="shared" si="50"/>
        <v>142000</v>
      </c>
      <c r="L158" s="11">
        <f t="shared" si="50"/>
        <v>142000</v>
      </c>
      <c r="M158" s="11">
        <f t="shared" si="50"/>
        <v>142000</v>
      </c>
      <c r="N158" s="11">
        <f t="shared" si="50"/>
        <v>142000</v>
      </c>
      <c r="O158" s="11">
        <f t="shared" si="50"/>
        <v>142000</v>
      </c>
      <c r="P158" s="69">
        <f t="shared" ref="P158:Q158" si="51">SUM(P153:P157)</f>
        <v>142000</v>
      </c>
      <c r="Q158" s="11">
        <f t="shared" si="51"/>
        <v>142000</v>
      </c>
      <c r="R158" s="11">
        <f t="shared" ref="R158" si="52">SUM(R153:R157)</f>
        <v>142000</v>
      </c>
    </row>
    <row r="159" spans="1:20" x14ac:dyDescent="0.25">
      <c r="A159" s="92" t="s">
        <v>100</v>
      </c>
      <c r="B159" s="93"/>
      <c r="C159" s="93"/>
      <c r="D159" s="93"/>
      <c r="E159" s="93"/>
      <c r="F159" s="93"/>
      <c r="G159" s="93"/>
      <c r="H159" s="93"/>
      <c r="I159" s="94"/>
      <c r="J159" s="19">
        <f t="shared" ref="J159:R159" si="53">SUM(J146+J152+J158)</f>
        <v>2245800</v>
      </c>
      <c r="K159" s="19">
        <f t="shared" si="53"/>
        <v>2245800</v>
      </c>
      <c r="L159" s="19">
        <f t="shared" si="53"/>
        <v>2241333</v>
      </c>
      <c r="M159" s="19">
        <f t="shared" si="53"/>
        <v>2241333</v>
      </c>
      <c r="N159" s="19">
        <f t="shared" si="53"/>
        <v>2241333</v>
      </c>
      <c r="O159" s="19">
        <f t="shared" si="53"/>
        <v>2241333</v>
      </c>
      <c r="P159" s="19">
        <f t="shared" si="53"/>
        <v>2251333</v>
      </c>
      <c r="Q159" s="19">
        <f t="shared" si="53"/>
        <v>2251333</v>
      </c>
      <c r="R159" s="19">
        <f t="shared" si="53"/>
        <v>2606333</v>
      </c>
    </row>
    <row r="160" spans="1:20" x14ac:dyDescent="0.25">
      <c r="A160" s="91" t="s">
        <v>252</v>
      </c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53"/>
      <c r="M160" s="53"/>
      <c r="N160" s="54"/>
      <c r="O160" s="58"/>
      <c r="P160" s="62"/>
      <c r="Q160" s="63"/>
      <c r="R160" s="64"/>
    </row>
    <row r="161" spans="1:20" x14ac:dyDescent="0.25">
      <c r="A161" s="91" t="s">
        <v>35</v>
      </c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53"/>
      <c r="M161" s="53"/>
      <c r="N161" s="54"/>
      <c r="O161" s="58"/>
      <c r="P161" s="62"/>
      <c r="Q161" s="75"/>
      <c r="R161" s="64"/>
    </row>
    <row r="162" spans="1:20" ht="30" customHeight="1" x14ac:dyDescent="0.25">
      <c r="A162" s="36" t="s">
        <v>1</v>
      </c>
      <c r="B162" s="36" t="s">
        <v>2</v>
      </c>
      <c r="C162" s="36" t="s">
        <v>3</v>
      </c>
      <c r="D162" s="36" t="s">
        <v>4</v>
      </c>
      <c r="E162" s="36" t="s">
        <v>5</v>
      </c>
      <c r="F162" s="36" t="s">
        <v>6</v>
      </c>
      <c r="G162" s="36" t="s">
        <v>7</v>
      </c>
      <c r="H162" s="38" t="s">
        <v>36</v>
      </c>
      <c r="I162" s="37" t="s">
        <v>9</v>
      </c>
      <c r="J162" s="40" t="s">
        <v>34</v>
      </c>
      <c r="K162" s="51" t="s">
        <v>248</v>
      </c>
      <c r="L162" s="51" t="s">
        <v>254</v>
      </c>
      <c r="M162" s="51" t="s">
        <v>256</v>
      </c>
      <c r="N162" s="51" t="s">
        <v>259</v>
      </c>
      <c r="O162" s="51" t="s">
        <v>262</v>
      </c>
      <c r="P162" s="66" t="s">
        <v>264</v>
      </c>
      <c r="Q162" s="51" t="s">
        <v>272</v>
      </c>
      <c r="R162" s="51" t="s">
        <v>273</v>
      </c>
      <c r="S162" s="56" t="s">
        <v>274</v>
      </c>
    </row>
    <row r="163" spans="1:20" x14ac:dyDescent="0.25">
      <c r="A163" s="39"/>
      <c r="B163" s="39"/>
      <c r="C163" s="39"/>
      <c r="D163" s="39"/>
      <c r="E163" s="39"/>
      <c r="F163" s="39"/>
      <c r="G163" s="39"/>
      <c r="H163" s="39"/>
      <c r="I163" s="37"/>
      <c r="J163" s="35"/>
      <c r="K163" s="51"/>
      <c r="L163" s="51"/>
      <c r="M163" s="51"/>
      <c r="N163" s="51"/>
      <c r="O163" s="51"/>
      <c r="P163" s="66"/>
      <c r="Q163" s="51"/>
      <c r="R163" s="51"/>
    </row>
    <row r="164" spans="1:20" ht="15" customHeight="1" x14ac:dyDescent="0.25">
      <c r="A164" s="1" t="s">
        <v>10</v>
      </c>
      <c r="B164" s="1" t="s">
        <v>11</v>
      </c>
      <c r="C164" s="1"/>
      <c r="D164" s="1"/>
      <c r="E164" s="1" t="s">
        <v>11</v>
      </c>
      <c r="F164" s="1" t="s">
        <v>184</v>
      </c>
      <c r="G164" s="1" t="s">
        <v>185</v>
      </c>
      <c r="H164" s="1"/>
      <c r="I164" s="2" t="s">
        <v>186</v>
      </c>
      <c r="J164" s="3">
        <v>120000</v>
      </c>
      <c r="K164" s="3">
        <v>120000</v>
      </c>
      <c r="L164" s="3">
        <v>120000</v>
      </c>
      <c r="M164" s="3">
        <v>120000</v>
      </c>
      <c r="N164" s="3">
        <v>120000</v>
      </c>
      <c r="O164" s="3">
        <v>120000</v>
      </c>
      <c r="P164" s="68">
        <v>120000</v>
      </c>
      <c r="Q164" s="3">
        <v>120000</v>
      </c>
      <c r="R164" s="3">
        <v>140000</v>
      </c>
      <c r="S164" s="78">
        <v>20000</v>
      </c>
      <c r="T164" t="s">
        <v>287</v>
      </c>
    </row>
    <row r="165" spans="1:20" ht="15" customHeight="1" x14ac:dyDescent="0.25">
      <c r="A165" s="9"/>
      <c r="B165" s="9"/>
      <c r="C165" s="9"/>
      <c r="D165" s="9"/>
      <c r="E165" s="9"/>
      <c r="F165" s="9"/>
      <c r="G165" s="9"/>
      <c r="H165" s="9"/>
      <c r="I165" s="10" t="s">
        <v>187</v>
      </c>
      <c r="J165" s="11">
        <f t="shared" ref="J165:O165" si="54">SUM(J164)</f>
        <v>120000</v>
      </c>
      <c r="K165" s="11">
        <f t="shared" si="54"/>
        <v>120000</v>
      </c>
      <c r="L165" s="11">
        <f t="shared" si="54"/>
        <v>120000</v>
      </c>
      <c r="M165" s="11">
        <f t="shared" si="54"/>
        <v>120000</v>
      </c>
      <c r="N165" s="11">
        <f t="shared" si="54"/>
        <v>120000</v>
      </c>
      <c r="O165" s="11">
        <f t="shared" si="54"/>
        <v>120000</v>
      </c>
      <c r="P165" s="69">
        <f t="shared" ref="P165:Q165" si="55">SUM(P164)</f>
        <v>120000</v>
      </c>
      <c r="Q165" s="11">
        <f t="shared" si="55"/>
        <v>120000</v>
      </c>
      <c r="R165" s="11">
        <f t="shared" ref="R165" si="56">SUM(R164)</f>
        <v>140000</v>
      </c>
    </row>
    <row r="166" spans="1:20" ht="15" customHeight="1" x14ac:dyDescent="0.25">
      <c r="A166" s="1" t="s">
        <v>10</v>
      </c>
      <c r="B166" s="1" t="s">
        <v>11</v>
      </c>
      <c r="C166" s="1"/>
      <c r="D166" s="1"/>
      <c r="E166" s="1" t="s">
        <v>11</v>
      </c>
      <c r="F166" s="1" t="s">
        <v>188</v>
      </c>
      <c r="G166" s="1" t="s">
        <v>185</v>
      </c>
      <c r="H166" s="1"/>
      <c r="I166" s="2" t="s">
        <v>186</v>
      </c>
      <c r="J166" s="3">
        <v>25000</v>
      </c>
      <c r="K166" s="3">
        <v>25000</v>
      </c>
      <c r="L166" s="3">
        <v>25000</v>
      </c>
      <c r="M166" s="3">
        <v>25000</v>
      </c>
      <c r="N166" s="3">
        <v>25000</v>
      </c>
      <c r="O166" s="3">
        <v>25000</v>
      </c>
      <c r="P166" s="68">
        <v>25000</v>
      </c>
      <c r="Q166" s="3">
        <v>25000</v>
      </c>
      <c r="R166" s="3">
        <v>35000</v>
      </c>
      <c r="S166" s="82">
        <v>10000</v>
      </c>
      <c r="T166" t="s">
        <v>311</v>
      </c>
    </row>
    <row r="167" spans="1:20" ht="30" customHeight="1" x14ac:dyDescent="0.25">
      <c r="A167" s="9"/>
      <c r="B167" s="9"/>
      <c r="C167" s="9"/>
      <c r="D167" s="9"/>
      <c r="E167" s="9"/>
      <c r="F167" s="9"/>
      <c r="G167" s="9" t="s">
        <v>54</v>
      </c>
      <c r="H167" s="9" t="s">
        <v>74</v>
      </c>
      <c r="I167" s="10" t="s">
        <v>189</v>
      </c>
      <c r="J167" s="11">
        <f t="shared" ref="J167:O167" si="57">SUM(J166)</f>
        <v>25000</v>
      </c>
      <c r="K167" s="11">
        <f t="shared" si="57"/>
        <v>25000</v>
      </c>
      <c r="L167" s="11">
        <f t="shared" si="57"/>
        <v>25000</v>
      </c>
      <c r="M167" s="11">
        <f t="shared" si="57"/>
        <v>25000</v>
      </c>
      <c r="N167" s="11">
        <f t="shared" si="57"/>
        <v>25000</v>
      </c>
      <c r="O167" s="11">
        <f t="shared" si="57"/>
        <v>25000</v>
      </c>
      <c r="P167" s="69">
        <f t="shared" ref="P167:Q167" si="58">SUM(P166)</f>
        <v>25000</v>
      </c>
      <c r="Q167" s="11">
        <f t="shared" si="58"/>
        <v>25000</v>
      </c>
      <c r="R167" s="11">
        <f t="shared" ref="R167" si="59">SUM(R166)</f>
        <v>35000</v>
      </c>
    </row>
    <row r="168" spans="1:20" ht="15" customHeight="1" x14ac:dyDescent="0.25">
      <c r="A168" s="12">
        <v>231</v>
      </c>
      <c r="B168" s="12">
        <v>10</v>
      </c>
      <c r="C168" s="13"/>
      <c r="D168" s="13"/>
      <c r="E168" s="12">
        <v>10</v>
      </c>
      <c r="F168" s="12">
        <v>3522</v>
      </c>
      <c r="G168" s="12">
        <v>5213</v>
      </c>
      <c r="H168" s="13"/>
      <c r="I168" s="15" t="s">
        <v>190</v>
      </c>
      <c r="J168" s="3">
        <v>5000</v>
      </c>
      <c r="K168" s="3">
        <v>5000</v>
      </c>
      <c r="L168" s="3">
        <v>5000</v>
      </c>
      <c r="M168" s="3">
        <v>5000</v>
      </c>
      <c r="N168" s="3">
        <v>5000</v>
      </c>
      <c r="O168" s="3">
        <v>5000</v>
      </c>
      <c r="P168" s="68">
        <v>5000</v>
      </c>
      <c r="Q168" s="3">
        <v>5000</v>
      </c>
      <c r="R168" s="3">
        <v>8000</v>
      </c>
      <c r="S168" s="78">
        <v>3000</v>
      </c>
      <c r="T168" t="s">
        <v>306</v>
      </c>
    </row>
    <row r="169" spans="1:20" ht="15" customHeight="1" x14ac:dyDescent="0.25">
      <c r="A169" s="21"/>
      <c r="B169" s="21"/>
      <c r="C169" s="22"/>
      <c r="D169" s="22"/>
      <c r="E169" s="21"/>
      <c r="F169" s="21"/>
      <c r="G169" s="21"/>
      <c r="H169" s="22"/>
      <c r="I169" s="23" t="s">
        <v>190</v>
      </c>
      <c r="J169" s="24">
        <f t="shared" ref="J169:K169" si="60">SUM(J168)</f>
        <v>5000</v>
      </c>
      <c r="K169" s="24">
        <f t="shared" si="60"/>
        <v>5000</v>
      </c>
      <c r="L169" s="24">
        <f t="shared" ref="L169:M169" si="61">SUM(L168)</f>
        <v>5000</v>
      </c>
      <c r="M169" s="24">
        <f t="shared" si="61"/>
        <v>5000</v>
      </c>
      <c r="N169" s="24">
        <f t="shared" ref="N169:O169" si="62">SUM(N168)</f>
        <v>5000</v>
      </c>
      <c r="O169" s="24">
        <f t="shared" si="62"/>
        <v>5000</v>
      </c>
      <c r="P169" s="74">
        <f t="shared" ref="P169:Q169" si="63">SUM(P168)</f>
        <v>5000</v>
      </c>
      <c r="Q169" s="24">
        <f t="shared" si="63"/>
        <v>5000</v>
      </c>
      <c r="R169" s="24">
        <f t="shared" ref="R169" si="64">SUM(R168)</f>
        <v>8000</v>
      </c>
    </row>
    <row r="170" spans="1:20" ht="15" customHeight="1" x14ac:dyDescent="0.25">
      <c r="A170" s="12">
        <v>231</v>
      </c>
      <c r="B170" s="12">
        <v>10</v>
      </c>
      <c r="C170" s="13"/>
      <c r="D170" s="13"/>
      <c r="E170" s="12">
        <v>10</v>
      </c>
      <c r="F170" s="12">
        <v>3533</v>
      </c>
      <c r="G170" s="12">
        <v>5213</v>
      </c>
      <c r="H170" s="13"/>
      <c r="I170" s="15" t="s">
        <v>191</v>
      </c>
      <c r="J170" s="3">
        <v>5000</v>
      </c>
      <c r="K170" s="3">
        <v>5000</v>
      </c>
      <c r="L170" s="3">
        <v>5000</v>
      </c>
      <c r="M170" s="3">
        <v>5000</v>
      </c>
      <c r="N170" s="3">
        <v>5000</v>
      </c>
      <c r="O170" s="3">
        <v>5000</v>
      </c>
      <c r="P170" s="68">
        <v>5000</v>
      </c>
      <c r="Q170" s="3">
        <v>5000</v>
      </c>
      <c r="R170" s="3">
        <v>5000</v>
      </c>
    </row>
    <row r="171" spans="1:20" ht="1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3" t="s">
        <v>191</v>
      </c>
      <c r="J171" s="24">
        <f t="shared" ref="J171:O171" si="65">SUM(J170)</f>
        <v>5000</v>
      </c>
      <c r="K171" s="24">
        <f t="shared" si="65"/>
        <v>5000</v>
      </c>
      <c r="L171" s="24">
        <f t="shared" si="65"/>
        <v>5000</v>
      </c>
      <c r="M171" s="24">
        <f t="shared" si="65"/>
        <v>5000</v>
      </c>
      <c r="N171" s="24">
        <f t="shared" si="65"/>
        <v>5000</v>
      </c>
      <c r="O171" s="24">
        <f t="shared" si="65"/>
        <v>5000</v>
      </c>
      <c r="P171" s="74">
        <f t="shared" ref="P171:Q171" si="66">SUM(P170)</f>
        <v>5000</v>
      </c>
      <c r="Q171" s="24">
        <f t="shared" si="66"/>
        <v>5000</v>
      </c>
      <c r="R171" s="24">
        <f t="shared" ref="R171" si="67">SUM(R170)</f>
        <v>5000</v>
      </c>
    </row>
    <row r="172" spans="1:20" ht="15" customHeight="1" x14ac:dyDescent="0.25">
      <c r="A172" s="12">
        <v>231</v>
      </c>
      <c r="B172" s="13">
        <v>10</v>
      </c>
      <c r="C172" s="13"/>
      <c r="D172" s="13"/>
      <c r="E172" s="13">
        <v>10</v>
      </c>
      <c r="F172" s="13">
        <v>4379</v>
      </c>
      <c r="G172" s="13">
        <v>5222</v>
      </c>
      <c r="H172" s="13"/>
      <c r="I172" s="15" t="s">
        <v>300</v>
      </c>
      <c r="J172" s="79">
        <v>0</v>
      </c>
      <c r="K172" s="79">
        <v>0</v>
      </c>
      <c r="L172" s="79">
        <v>0</v>
      </c>
      <c r="M172" s="79">
        <v>0</v>
      </c>
      <c r="N172" s="79">
        <v>0</v>
      </c>
      <c r="O172" s="79">
        <v>0</v>
      </c>
      <c r="P172" s="80">
        <v>0</v>
      </c>
      <c r="Q172" s="79">
        <v>0</v>
      </c>
      <c r="R172" s="79">
        <v>3000</v>
      </c>
      <c r="S172" s="81">
        <v>3000</v>
      </c>
      <c r="T172" t="s">
        <v>302</v>
      </c>
    </row>
    <row r="173" spans="1:20" ht="1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3" t="s">
        <v>301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74">
        <v>0</v>
      </c>
      <c r="Q173" s="24">
        <v>0</v>
      </c>
      <c r="R173" s="24">
        <v>3000</v>
      </c>
    </row>
    <row r="174" spans="1:20" ht="15" customHeight="1" x14ac:dyDescent="0.25">
      <c r="A174" s="1" t="s">
        <v>10</v>
      </c>
      <c r="B174" s="1" t="s">
        <v>11</v>
      </c>
      <c r="C174" s="1"/>
      <c r="D174" s="1"/>
      <c r="E174" s="1" t="s">
        <v>11</v>
      </c>
      <c r="F174" s="1" t="s">
        <v>26</v>
      </c>
      <c r="G174" s="1" t="s">
        <v>134</v>
      </c>
      <c r="H174" s="1"/>
      <c r="I174" s="2" t="s">
        <v>135</v>
      </c>
      <c r="J174" s="3">
        <v>10000</v>
      </c>
      <c r="K174" s="3">
        <v>10000</v>
      </c>
      <c r="L174" s="3">
        <v>10000</v>
      </c>
      <c r="M174" s="3">
        <v>10000</v>
      </c>
      <c r="N174" s="3">
        <v>10000</v>
      </c>
      <c r="O174" s="3">
        <v>10000</v>
      </c>
      <c r="P174" s="68">
        <v>10000</v>
      </c>
      <c r="Q174" s="3">
        <v>10000</v>
      </c>
      <c r="R174" s="3">
        <v>10000</v>
      </c>
    </row>
    <row r="175" spans="1:20" ht="15" customHeight="1" x14ac:dyDescent="0.25">
      <c r="A175" s="1" t="s">
        <v>10</v>
      </c>
      <c r="B175" s="1" t="s">
        <v>11</v>
      </c>
      <c r="C175" s="1"/>
      <c r="D175" s="1"/>
      <c r="E175" s="1" t="s">
        <v>11</v>
      </c>
      <c r="F175" s="1" t="s">
        <v>26</v>
      </c>
      <c r="G175" s="1" t="s">
        <v>46</v>
      </c>
      <c r="H175" s="1"/>
      <c r="I175" s="2" t="s">
        <v>56</v>
      </c>
      <c r="J175" s="3">
        <v>5000</v>
      </c>
      <c r="K175" s="3">
        <v>5000</v>
      </c>
      <c r="L175" s="3">
        <v>5000</v>
      </c>
      <c r="M175" s="3">
        <v>5000</v>
      </c>
      <c r="N175" s="3">
        <v>5000</v>
      </c>
      <c r="O175" s="3">
        <v>5000</v>
      </c>
      <c r="P175" s="68">
        <v>5000</v>
      </c>
      <c r="Q175" s="3">
        <v>5000</v>
      </c>
      <c r="R175" s="3">
        <v>5000</v>
      </c>
    </row>
    <row r="176" spans="1:20" ht="15" customHeight="1" x14ac:dyDescent="0.25">
      <c r="A176" s="1" t="s">
        <v>16</v>
      </c>
      <c r="B176" s="1" t="s">
        <v>17</v>
      </c>
      <c r="C176" s="1"/>
      <c r="D176" s="1"/>
      <c r="E176" s="1" t="s">
        <v>17</v>
      </c>
      <c r="F176" s="1" t="s">
        <v>27</v>
      </c>
      <c r="G176" s="1" t="s">
        <v>88</v>
      </c>
      <c r="H176" s="1"/>
      <c r="I176" s="2" t="s">
        <v>57</v>
      </c>
      <c r="J176" s="3">
        <v>5000</v>
      </c>
      <c r="K176" s="3">
        <v>5000</v>
      </c>
      <c r="L176" s="3">
        <v>5000</v>
      </c>
      <c r="M176" s="3">
        <v>5000</v>
      </c>
      <c r="N176" s="3">
        <v>5000</v>
      </c>
      <c r="O176" s="3">
        <v>5000</v>
      </c>
      <c r="P176" s="68">
        <v>5000</v>
      </c>
      <c r="Q176" s="3">
        <v>5000</v>
      </c>
      <c r="R176" s="3">
        <v>5000</v>
      </c>
    </row>
    <row r="177" spans="1:20" ht="15" customHeight="1" x14ac:dyDescent="0.25">
      <c r="A177" s="1" t="s">
        <v>10</v>
      </c>
      <c r="B177" s="1" t="s">
        <v>11</v>
      </c>
      <c r="C177" s="1"/>
      <c r="D177" s="1"/>
      <c r="E177" s="1" t="s">
        <v>11</v>
      </c>
      <c r="F177" s="1" t="s">
        <v>26</v>
      </c>
      <c r="G177" s="1" t="s">
        <v>192</v>
      </c>
      <c r="H177" s="1"/>
      <c r="I177" s="2" t="s">
        <v>193</v>
      </c>
      <c r="J177" s="3">
        <v>1000</v>
      </c>
      <c r="K177" s="3">
        <v>1000</v>
      </c>
      <c r="L177" s="3">
        <v>1000</v>
      </c>
      <c r="M177" s="3">
        <v>1000</v>
      </c>
      <c r="N177" s="3">
        <v>1000</v>
      </c>
      <c r="O177" s="3">
        <v>1000</v>
      </c>
      <c r="P177" s="68">
        <v>1000</v>
      </c>
      <c r="Q177" s="3">
        <v>1000</v>
      </c>
      <c r="R177" s="3">
        <v>1000</v>
      </c>
    </row>
    <row r="178" spans="1:20" ht="15" customHeight="1" x14ac:dyDescent="0.25">
      <c r="A178" s="9"/>
      <c r="B178" s="9"/>
      <c r="C178" s="9"/>
      <c r="D178" s="9"/>
      <c r="E178" s="9"/>
      <c r="F178" s="9"/>
      <c r="G178" s="9" t="s">
        <v>54</v>
      </c>
      <c r="H178" s="9"/>
      <c r="I178" s="10" t="s">
        <v>194</v>
      </c>
      <c r="J178" s="11">
        <f t="shared" ref="J178:O178" si="68">SUM(J174:J177)</f>
        <v>21000</v>
      </c>
      <c r="K178" s="11">
        <f t="shared" si="68"/>
        <v>21000</v>
      </c>
      <c r="L178" s="11">
        <f t="shared" si="68"/>
        <v>21000</v>
      </c>
      <c r="M178" s="11">
        <f t="shared" si="68"/>
        <v>21000</v>
      </c>
      <c r="N178" s="11">
        <f t="shared" si="68"/>
        <v>21000</v>
      </c>
      <c r="O178" s="11">
        <f t="shared" si="68"/>
        <v>21000</v>
      </c>
      <c r="P178" s="69">
        <f t="shared" ref="P178:Q178" si="69">SUM(P174:P177)</f>
        <v>21000</v>
      </c>
      <c r="Q178" s="11">
        <f t="shared" si="69"/>
        <v>21000</v>
      </c>
      <c r="R178" s="11">
        <f t="shared" ref="R178" si="70">SUM(R174:R177)</f>
        <v>21000</v>
      </c>
    </row>
    <row r="179" spans="1:20" ht="15" customHeight="1" x14ac:dyDescent="0.25">
      <c r="A179" s="1" t="s">
        <v>10</v>
      </c>
      <c r="B179" s="1" t="s">
        <v>11</v>
      </c>
      <c r="C179" s="1"/>
      <c r="D179" s="1"/>
      <c r="E179" s="1" t="s">
        <v>11</v>
      </c>
      <c r="F179" s="1" t="s">
        <v>28</v>
      </c>
      <c r="G179" s="1" t="s">
        <v>40</v>
      </c>
      <c r="H179" s="1"/>
      <c r="I179" s="2" t="s">
        <v>41</v>
      </c>
      <c r="J179" s="3">
        <v>4000</v>
      </c>
      <c r="K179" s="3">
        <v>4000</v>
      </c>
      <c r="L179" s="3">
        <v>4000</v>
      </c>
      <c r="M179" s="3">
        <v>4000</v>
      </c>
      <c r="N179" s="3">
        <v>4000</v>
      </c>
      <c r="O179" s="3">
        <v>4000</v>
      </c>
      <c r="P179" s="68">
        <v>4000</v>
      </c>
      <c r="Q179" s="3">
        <v>4000</v>
      </c>
      <c r="R179" s="3">
        <v>4000</v>
      </c>
    </row>
    <row r="180" spans="1:20" ht="15" customHeight="1" x14ac:dyDescent="0.25">
      <c r="A180" s="1" t="s">
        <v>16</v>
      </c>
      <c r="B180" s="1" t="s">
        <v>17</v>
      </c>
      <c r="C180" s="1"/>
      <c r="D180" s="1"/>
      <c r="E180" s="1" t="s">
        <v>17</v>
      </c>
      <c r="F180" s="1" t="s">
        <v>195</v>
      </c>
      <c r="G180" s="1" t="s">
        <v>238</v>
      </c>
      <c r="H180" s="1"/>
      <c r="I180" s="2" t="s">
        <v>43</v>
      </c>
      <c r="J180" s="3">
        <v>3000</v>
      </c>
      <c r="K180" s="3">
        <v>3000</v>
      </c>
      <c r="L180" s="3">
        <v>3000</v>
      </c>
      <c r="M180" s="3">
        <v>3000</v>
      </c>
      <c r="N180" s="3">
        <v>3000</v>
      </c>
      <c r="O180" s="3">
        <v>3000</v>
      </c>
      <c r="P180" s="68">
        <v>3000</v>
      </c>
      <c r="Q180" s="3">
        <v>3000</v>
      </c>
      <c r="R180" s="3">
        <v>3000</v>
      </c>
    </row>
    <row r="181" spans="1:20" ht="15" customHeight="1" x14ac:dyDescent="0.25">
      <c r="A181" s="1" t="s">
        <v>16</v>
      </c>
      <c r="B181" s="1" t="s">
        <v>17</v>
      </c>
      <c r="C181" s="1"/>
      <c r="D181" s="1"/>
      <c r="E181" s="1" t="s">
        <v>17</v>
      </c>
      <c r="F181" s="1" t="s">
        <v>195</v>
      </c>
      <c r="G181" s="1" t="s">
        <v>182</v>
      </c>
      <c r="H181" s="1"/>
      <c r="I181" s="2" t="s">
        <v>56</v>
      </c>
      <c r="J181" s="3">
        <v>1000</v>
      </c>
      <c r="K181" s="3">
        <v>1000</v>
      </c>
      <c r="L181" s="3">
        <v>1000</v>
      </c>
      <c r="M181" s="3">
        <v>1000</v>
      </c>
      <c r="N181" s="3">
        <v>1000</v>
      </c>
      <c r="O181" s="3">
        <v>1000</v>
      </c>
      <c r="P181" s="68">
        <v>1000</v>
      </c>
      <c r="Q181" s="3">
        <v>1000</v>
      </c>
      <c r="R181" s="3">
        <v>1000</v>
      </c>
    </row>
    <row r="182" spans="1:20" ht="15" customHeight="1" x14ac:dyDescent="0.25">
      <c r="A182" s="1" t="s">
        <v>10</v>
      </c>
      <c r="B182" s="1" t="s">
        <v>11</v>
      </c>
      <c r="C182" s="1"/>
      <c r="D182" s="1"/>
      <c r="E182" s="1" t="s">
        <v>11</v>
      </c>
      <c r="F182" s="1" t="s">
        <v>28</v>
      </c>
      <c r="G182" s="1" t="s">
        <v>48</v>
      </c>
      <c r="H182" s="1"/>
      <c r="I182" s="2" t="s">
        <v>57</v>
      </c>
      <c r="J182" s="3">
        <v>20000</v>
      </c>
      <c r="K182" s="3">
        <v>20000</v>
      </c>
      <c r="L182" s="3">
        <v>20000</v>
      </c>
      <c r="M182" s="3">
        <v>20000</v>
      </c>
      <c r="N182" s="3">
        <v>20000</v>
      </c>
      <c r="O182" s="3">
        <v>20000</v>
      </c>
      <c r="P182" s="68">
        <v>20000</v>
      </c>
      <c r="Q182" s="3">
        <v>20000</v>
      </c>
      <c r="R182" s="3">
        <v>20000</v>
      </c>
    </row>
    <row r="183" spans="1:20" ht="15" customHeight="1" x14ac:dyDescent="0.25">
      <c r="A183" s="9"/>
      <c r="B183" s="9"/>
      <c r="C183" s="9"/>
      <c r="D183" s="9"/>
      <c r="E183" s="9"/>
      <c r="F183" s="9"/>
      <c r="G183" s="9"/>
      <c r="H183" s="9"/>
      <c r="I183" s="10" t="s">
        <v>196</v>
      </c>
      <c r="J183" s="11">
        <f t="shared" ref="J183:O183" si="71">SUM(J179:J182)</f>
        <v>28000</v>
      </c>
      <c r="K183" s="11">
        <f t="shared" si="71"/>
        <v>28000</v>
      </c>
      <c r="L183" s="11">
        <f t="shared" si="71"/>
        <v>28000</v>
      </c>
      <c r="M183" s="11">
        <f t="shared" si="71"/>
        <v>28000</v>
      </c>
      <c r="N183" s="11">
        <f t="shared" si="71"/>
        <v>28000</v>
      </c>
      <c r="O183" s="11">
        <f t="shared" si="71"/>
        <v>28000</v>
      </c>
      <c r="P183" s="69">
        <f t="shared" ref="P183:Q183" si="72">SUM(P179:P182)</f>
        <v>28000</v>
      </c>
      <c r="Q183" s="11">
        <f t="shared" si="72"/>
        <v>28000</v>
      </c>
      <c r="R183" s="11">
        <f t="shared" ref="R183" si="73">SUM(R179:R182)</f>
        <v>28000</v>
      </c>
    </row>
    <row r="184" spans="1:20" ht="15" customHeight="1" x14ac:dyDescent="0.25">
      <c r="A184" s="1" t="s">
        <v>10</v>
      </c>
      <c r="B184" s="1" t="s">
        <v>11</v>
      </c>
      <c r="C184" s="1"/>
      <c r="D184" s="1"/>
      <c r="E184" s="1" t="s">
        <v>11</v>
      </c>
      <c r="F184" s="1" t="s">
        <v>197</v>
      </c>
      <c r="G184" s="1" t="s">
        <v>40</v>
      </c>
      <c r="H184" s="1"/>
      <c r="I184" s="2" t="s">
        <v>41</v>
      </c>
      <c r="J184" s="3">
        <v>50000</v>
      </c>
      <c r="K184" s="3">
        <v>50000</v>
      </c>
      <c r="L184" s="3">
        <v>50000</v>
      </c>
      <c r="M184" s="3">
        <v>25000</v>
      </c>
      <c r="N184" s="3">
        <v>25000</v>
      </c>
      <c r="O184" s="3">
        <v>25000</v>
      </c>
      <c r="P184" s="68">
        <v>25000</v>
      </c>
      <c r="Q184" s="3">
        <v>25000</v>
      </c>
      <c r="R184" s="3">
        <v>25000</v>
      </c>
      <c r="S184" s="55" t="s">
        <v>37</v>
      </c>
    </row>
    <row r="185" spans="1:20" ht="15" customHeight="1" x14ac:dyDescent="0.25">
      <c r="A185" s="1" t="s">
        <v>10</v>
      </c>
      <c r="B185" s="1" t="s">
        <v>11</v>
      </c>
      <c r="C185" s="1"/>
      <c r="D185" s="1"/>
      <c r="E185" s="1" t="s">
        <v>11</v>
      </c>
      <c r="F185" s="1" t="s">
        <v>197</v>
      </c>
      <c r="G185" s="1" t="s">
        <v>42</v>
      </c>
      <c r="H185" s="1"/>
      <c r="I185" s="2" t="s">
        <v>43</v>
      </c>
      <c r="J185" s="3">
        <v>180000</v>
      </c>
      <c r="K185" s="3">
        <v>180000</v>
      </c>
      <c r="L185" s="3">
        <v>180000</v>
      </c>
      <c r="M185" s="3">
        <v>180000</v>
      </c>
      <c r="N185" s="3">
        <v>180000</v>
      </c>
      <c r="O185" s="3">
        <v>180000</v>
      </c>
      <c r="P185" s="68">
        <v>180000</v>
      </c>
      <c r="Q185" s="3">
        <v>180000</v>
      </c>
      <c r="R185" s="3">
        <v>180000</v>
      </c>
      <c r="S185" s="61"/>
    </row>
    <row r="186" spans="1:20" ht="15" customHeight="1" x14ac:dyDescent="0.25">
      <c r="A186" s="1" t="s">
        <v>16</v>
      </c>
      <c r="B186" s="1" t="s">
        <v>17</v>
      </c>
      <c r="C186" s="1"/>
      <c r="D186" s="1"/>
      <c r="E186" s="1" t="s">
        <v>17</v>
      </c>
      <c r="F186" s="1" t="s">
        <v>198</v>
      </c>
      <c r="G186" s="1" t="s">
        <v>182</v>
      </c>
      <c r="H186" s="1"/>
      <c r="I186" s="2" t="s">
        <v>56</v>
      </c>
      <c r="J186" s="3">
        <v>6000</v>
      </c>
      <c r="K186" s="3">
        <v>6000</v>
      </c>
      <c r="L186" s="3">
        <v>6000</v>
      </c>
      <c r="M186" s="3">
        <v>6000</v>
      </c>
      <c r="N186" s="3">
        <v>6000</v>
      </c>
      <c r="O186" s="3">
        <v>6000</v>
      </c>
      <c r="P186" s="68">
        <v>6000</v>
      </c>
      <c r="Q186" s="3">
        <v>6000</v>
      </c>
      <c r="R186" s="3">
        <v>6000</v>
      </c>
      <c r="S186" s="61"/>
    </row>
    <row r="187" spans="1:20" ht="15" customHeight="1" x14ac:dyDescent="0.25">
      <c r="A187" s="1" t="s">
        <v>10</v>
      </c>
      <c r="B187" s="1" t="s">
        <v>11</v>
      </c>
      <c r="C187" s="1"/>
      <c r="D187" s="1"/>
      <c r="E187" s="1" t="s">
        <v>11</v>
      </c>
      <c r="F187" s="1" t="s">
        <v>197</v>
      </c>
      <c r="G187" s="1" t="s">
        <v>48</v>
      </c>
      <c r="H187" s="1"/>
      <c r="I187" s="2" t="s">
        <v>57</v>
      </c>
      <c r="J187" s="3">
        <v>10000</v>
      </c>
      <c r="K187" s="3">
        <v>10000</v>
      </c>
      <c r="L187" s="3">
        <v>10000</v>
      </c>
      <c r="M187" s="3">
        <v>35000</v>
      </c>
      <c r="N187" s="3">
        <v>35000</v>
      </c>
      <c r="O187" s="3">
        <v>35000</v>
      </c>
      <c r="P187" s="68">
        <v>35000</v>
      </c>
      <c r="Q187" s="3">
        <v>35000</v>
      </c>
      <c r="R187" s="3">
        <v>35000</v>
      </c>
      <c r="S187" s="55" t="s">
        <v>37</v>
      </c>
    </row>
    <row r="188" spans="1:20" ht="15" customHeight="1" x14ac:dyDescent="0.25">
      <c r="A188" s="1" t="s">
        <v>16</v>
      </c>
      <c r="B188" s="1" t="s">
        <v>17</v>
      </c>
      <c r="C188" s="1"/>
      <c r="D188" s="1"/>
      <c r="E188" s="1" t="s">
        <v>17</v>
      </c>
      <c r="F188" s="1" t="s">
        <v>198</v>
      </c>
      <c r="G188" s="1" t="s">
        <v>52</v>
      </c>
      <c r="H188" s="1"/>
      <c r="I188" s="2" t="s">
        <v>53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68">
        <v>0</v>
      </c>
      <c r="Q188" s="3">
        <v>0</v>
      </c>
      <c r="R188" s="3">
        <v>80000</v>
      </c>
      <c r="S188" s="55">
        <v>80000</v>
      </c>
      <c r="T188" t="s">
        <v>308</v>
      </c>
    </row>
    <row r="189" spans="1:20" ht="1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10" t="s">
        <v>199</v>
      </c>
      <c r="J189" s="11">
        <f t="shared" ref="J189:R189" si="74">SUM(J184:J188)</f>
        <v>246000</v>
      </c>
      <c r="K189" s="11">
        <f t="shared" si="74"/>
        <v>246000</v>
      </c>
      <c r="L189" s="11">
        <f t="shared" si="74"/>
        <v>246000</v>
      </c>
      <c r="M189" s="11">
        <f t="shared" si="74"/>
        <v>246000</v>
      </c>
      <c r="N189" s="11">
        <f t="shared" si="74"/>
        <v>246000</v>
      </c>
      <c r="O189" s="11">
        <f t="shared" si="74"/>
        <v>246000</v>
      </c>
      <c r="P189" s="69">
        <f t="shared" si="74"/>
        <v>246000</v>
      </c>
      <c r="Q189" s="11">
        <f t="shared" si="74"/>
        <v>246000</v>
      </c>
      <c r="R189" s="11">
        <f t="shared" si="74"/>
        <v>326000</v>
      </c>
    </row>
    <row r="190" spans="1:20" ht="15" customHeight="1" x14ac:dyDescent="0.25">
      <c r="A190" s="1" t="s">
        <v>10</v>
      </c>
      <c r="B190" s="1" t="s">
        <v>11</v>
      </c>
      <c r="C190" s="1"/>
      <c r="D190" s="1"/>
      <c r="E190" s="1" t="s">
        <v>11</v>
      </c>
      <c r="F190" s="1" t="s">
        <v>29</v>
      </c>
      <c r="G190" s="1" t="s">
        <v>152</v>
      </c>
      <c r="H190" s="1"/>
      <c r="I190" s="2" t="s">
        <v>78</v>
      </c>
      <c r="J190" s="41">
        <v>24000</v>
      </c>
      <c r="K190" s="41">
        <v>24000</v>
      </c>
      <c r="L190" s="41">
        <v>24000</v>
      </c>
      <c r="M190" s="41">
        <v>24000</v>
      </c>
      <c r="N190" s="41">
        <v>24000</v>
      </c>
      <c r="O190" s="41">
        <v>24000</v>
      </c>
      <c r="P190" s="67">
        <v>24000</v>
      </c>
      <c r="Q190" s="41">
        <v>24000</v>
      </c>
      <c r="R190" s="41">
        <v>24000</v>
      </c>
    </row>
    <row r="191" spans="1:20" ht="15" customHeight="1" x14ac:dyDescent="0.25">
      <c r="A191" s="1" t="s">
        <v>10</v>
      </c>
      <c r="B191" s="1" t="s">
        <v>11</v>
      </c>
      <c r="C191" s="1"/>
      <c r="D191" s="1"/>
      <c r="E191" s="1" t="s">
        <v>11</v>
      </c>
      <c r="F191" s="1" t="s">
        <v>29</v>
      </c>
      <c r="G191" s="1" t="s">
        <v>149</v>
      </c>
      <c r="H191" s="1"/>
      <c r="I191" s="2" t="s">
        <v>179</v>
      </c>
      <c r="J191" s="41">
        <v>6000</v>
      </c>
      <c r="K191" s="41">
        <v>6000</v>
      </c>
      <c r="L191" s="41">
        <v>6000</v>
      </c>
      <c r="M191" s="41">
        <v>6000</v>
      </c>
      <c r="N191" s="41">
        <v>6000</v>
      </c>
      <c r="O191" s="41">
        <v>6000</v>
      </c>
      <c r="P191" s="67">
        <v>6000</v>
      </c>
      <c r="Q191" s="41">
        <v>6000</v>
      </c>
      <c r="R191" s="41">
        <v>6000</v>
      </c>
    </row>
    <row r="192" spans="1:20" ht="15" customHeight="1" x14ac:dyDescent="0.25">
      <c r="A192" s="1" t="s">
        <v>10</v>
      </c>
      <c r="B192" s="1" t="s">
        <v>11</v>
      </c>
      <c r="C192" s="1"/>
      <c r="D192" s="1"/>
      <c r="E192" s="1" t="s">
        <v>11</v>
      </c>
      <c r="F192" s="1" t="s">
        <v>29</v>
      </c>
      <c r="G192" s="1" t="s">
        <v>150</v>
      </c>
      <c r="H192" s="1"/>
      <c r="I192" s="2" t="s">
        <v>83</v>
      </c>
      <c r="J192" s="41">
        <v>2500</v>
      </c>
      <c r="K192" s="41">
        <v>2500</v>
      </c>
      <c r="L192" s="41">
        <v>2500</v>
      </c>
      <c r="M192" s="41">
        <v>2500</v>
      </c>
      <c r="N192" s="41">
        <v>2500</v>
      </c>
      <c r="O192" s="41">
        <v>2500</v>
      </c>
      <c r="P192" s="67">
        <v>2500</v>
      </c>
      <c r="Q192" s="41">
        <v>2500</v>
      </c>
      <c r="R192" s="41">
        <v>2500</v>
      </c>
    </row>
    <row r="193" spans="1:19" ht="15" customHeight="1" x14ac:dyDescent="0.25">
      <c r="A193" s="1" t="s">
        <v>10</v>
      </c>
      <c r="B193" s="1" t="s">
        <v>11</v>
      </c>
      <c r="C193" s="1"/>
      <c r="D193" s="1"/>
      <c r="E193" s="1" t="s">
        <v>11</v>
      </c>
      <c r="F193" s="1" t="s">
        <v>29</v>
      </c>
      <c r="G193" s="1" t="s">
        <v>40</v>
      </c>
      <c r="H193" s="1"/>
      <c r="I193" s="2" t="s">
        <v>41</v>
      </c>
      <c r="J193" s="3">
        <v>2000</v>
      </c>
      <c r="K193" s="3">
        <v>2000</v>
      </c>
      <c r="L193" s="3">
        <v>2000</v>
      </c>
      <c r="M193" s="3">
        <v>2000</v>
      </c>
      <c r="N193" s="3">
        <v>2000</v>
      </c>
      <c r="O193" s="3">
        <v>2000</v>
      </c>
      <c r="P193" s="68">
        <v>2000</v>
      </c>
      <c r="Q193" s="3">
        <v>2000</v>
      </c>
      <c r="R193" s="3">
        <v>2000</v>
      </c>
    </row>
    <row r="194" spans="1:19" ht="15" customHeight="1" x14ac:dyDescent="0.25">
      <c r="A194" s="1" t="s">
        <v>10</v>
      </c>
      <c r="B194" s="1" t="s">
        <v>11</v>
      </c>
      <c r="C194" s="1"/>
      <c r="D194" s="1"/>
      <c r="E194" s="1" t="s">
        <v>11</v>
      </c>
      <c r="F194" s="1" t="s">
        <v>29</v>
      </c>
      <c r="G194" s="1" t="s">
        <v>134</v>
      </c>
      <c r="H194" s="1"/>
      <c r="I194" s="2" t="s">
        <v>135</v>
      </c>
      <c r="J194" s="3">
        <v>5000</v>
      </c>
      <c r="K194" s="3">
        <v>5000</v>
      </c>
      <c r="L194" s="3">
        <v>5000</v>
      </c>
      <c r="M194" s="3">
        <v>5000</v>
      </c>
      <c r="N194" s="3">
        <v>5000</v>
      </c>
      <c r="O194" s="3">
        <v>5000</v>
      </c>
      <c r="P194" s="68">
        <v>5000</v>
      </c>
      <c r="Q194" s="3">
        <v>5000</v>
      </c>
      <c r="R194" s="3">
        <v>5000</v>
      </c>
    </row>
    <row r="195" spans="1:19" ht="15" customHeight="1" x14ac:dyDescent="0.25">
      <c r="A195" s="1" t="s">
        <v>16</v>
      </c>
      <c r="B195" s="1" t="s">
        <v>17</v>
      </c>
      <c r="C195" s="1"/>
      <c r="D195" s="1" t="s">
        <v>37</v>
      </c>
      <c r="E195" s="1" t="s">
        <v>17</v>
      </c>
      <c r="F195" s="1" t="s">
        <v>200</v>
      </c>
      <c r="G195" s="1" t="s">
        <v>88</v>
      </c>
      <c r="H195" s="1"/>
      <c r="I195" s="2" t="s">
        <v>57</v>
      </c>
      <c r="J195" s="3">
        <v>150000</v>
      </c>
      <c r="K195" s="3">
        <v>150000</v>
      </c>
      <c r="L195" s="3">
        <v>150000</v>
      </c>
      <c r="M195" s="3">
        <v>150000</v>
      </c>
      <c r="N195" s="3">
        <v>150000</v>
      </c>
      <c r="O195" s="3">
        <v>150000</v>
      </c>
      <c r="P195" s="68">
        <v>150000</v>
      </c>
      <c r="Q195" s="3">
        <v>150000</v>
      </c>
      <c r="R195" s="3">
        <v>150000</v>
      </c>
    </row>
    <row r="196" spans="1:19" ht="15" customHeight="1" x14ac:dyDescent="0.25">
      <c r="A196" s="9"/>
      <c r="B196" s="9"/>
      <c r="C196" s="9"/>
      <c r="D196" s="9"/>
      <c r="E196" s="9"/>
      <c r="F196" s="9"/>
      <c r="G196" s="9" t="s">
        <v>54</v>
      </c>
      <c r="H196" s="9"/>
      <c r="I196" s="10" t="s">
        <v>201</v>
      </c>
      <c r="J196" s="11">
        <f t="shared" ref="J196:O196" si="75">SUM(J190:J195)</f>
        <v>189500</v>
      </c>
      <c r="K196" s="11">
        <f t="shared" si="75"/>
        <v>189500</v>
      </c>
      <c r="L196" s="11">
        <f t="shared" si="75"/>
        <v>189500</v>
      </c>
      <c r="M196" s="11">
        <f t="shared" si="75"/>
        <v>189500</v>
      </c>
      <c r="N196" s="11">
        <f t="shared" si="75"/>
        <v>189500</v>
      </c>
      <c r="O196" s="11">
        <f t="shared" si="75"/>
        <v>189500</v>
      </c>
      <c r="P196" s="69">
        <f t="shared" ref="P196:Q196" si="76">SUM(P190:P195)</f>
        <v>189500</v>
      </c>
      <c r="Q196" s="11">
        <f t="shared" si="76"/>
        <v>189500</v>
      </c>
      <c r="R196" s="11">
        <f t="shared" ref="R196" si="77">SUM(R190:R195)</f>
        <v>189500</v>
      </c>
    </row>
    <row r="197" spans="1:19" ht="15" customHeight="1" x14ac:dyDescent="0.25">
      <c r="A197" s="14" t="s">
        <v>16</v>
      </c>
      <c r="B197" s="14" t="s">
        <v>17</v>
      </c>
      <c r="C197" s="14"/>
      <c r="D197" s="14"/>
      <c r="E197" s="14" t="s">
        <v>17</v>
      </c>
      <c r="F197" s="14" t="s">
        <v>202</v>
      </c>
      <c r="G197" s="14" t="s">
        <v>203</v>
      </c>
      <c r="H197" s="14"/>
      <c r="I197" s="18" t="s">
        <v>204</v>
      </c>
      <c r="J197" s="3">
        <v>167000</v>
      </c>
      <c r="K197" s="3">
        <v>167000</v>
      </c>
      <c r="L197" s="3">
        <v>167000</v>
      </c>
      <c r="M197" s="3">
        <v>167000</v>
      </c>
      <c r="N197" s="3">
        <v>167000</v>
      </c>
      <c r="O197" s="3">
        <v>167000</v>
      </c>
      <c r="P197" s="68">
        <v>167000</v>
      </c>
      <c r="Q197" s="3">
        <v>167000</v>
      </c>
      <c r="R197" s="3">
        <v>167000</v>
      </c>
    </row>
    <row r="198" spans="1:19" ht="15" customHeight="1" x14ac:dyDescent="0.25">
      <c r="A198" s="9"/>
      <c r="B198" s="9"/>
      <c r="C198" s="9"/>
      <c r="D198" s="9"/>
      <c r="E198" s="9"/>
      <c r="F198" s="9"/>
      <c r="G198" s="9"/>
      <c r="H198" s="9"/>
      <c r="I198" s="10" t="s">
        <v>227</v>
      </c>
      <c r="J198" s="11">
        <f t="shared" ref="J198:O198" si="78">SUM(J197)</f>
        <v>167000</v>
      </c>
      <c r="K198" s="11">
        <f t="shared" si="78"/>
        <v>167000</v>
      </c>
      <c r="L198" s="11">
        <f t="shared" si="78"/>
        <v>167000</v>
      </c>
      <c r="M198" s="11">
        <f t="shared" si="78"/>
        <v>167000</v>
      </c>
      <c r="N198" s="11">
        <f t="shared" si="78"/>
        <v>167000</v>
      </c>
      <c r="O198" s="11">
        <f t="shared" si="78"/>
        <v>167000</v>
      </c>
      <c r="P198" s="69">
        <f t="shared" ref="P198:Q198" si="79">SUM(P197)</f>
        <v>167000</v>
      </c>
      <c r="Q198" s="11">
        <f t="shared" si="79"/>
        <v>167000</v>
      </c>
      <c r="R198" s="11">
        <f t="shared" ref="R198" si="80">SUM(R197)</f>
        <v>167000</v>
      </c>
    </row>
    <row r="199" spans="1:19" ht="15" customHeight="1" x14ac:dyDescent="0.25">
      <c r="A199" s="1" t="s">
        <v>10</v>
      </c>
      <c r="B199" s="1" t="s">
        <v>11</v>
      </c>
      <c r="C199" s="1"/>
      <c r="D199" s="1"/>
      <c r="E199" s="1" t="s">
        <v>11</v>
      </c>
      <c r="F199" s="1" t="s">
        <v>205</v>
      </c>
      <c r="G199" s="1" t="s">
        <v>206</v>
      </c>
      <c r="H199" s="1"/>
      <c r="I199" s="2" t="s">
        <v>207</v>
      </c>
      <c r="J199" s="3">
        <v>18000</v>
      </c>
      <c r="K199" s="3">
        <v>18000</v>
      </c>
      <c r="L199" s="3">
        <v>18000</v>
      </c>
      <c r="M199" s="3">
        <v>18000</v>
      </c>
      <c r="N199" s="3">
        <v>18000</v>
      </c>
      <c r="O199" s="3">
        <v>18000</v>
      </c>
      <c r="P199" s="68">
        <v>18000</v>
      </c>
      <c r="Q199" s="3">
        <v>18000</v>
      </c>
      <c r="R199" s="3">
        <v>18000</v>
      </c>
    </row>
    <row r="200" spans="1:19" ht="15" customHeight="1" x14ac:dyDescent="0.25">
      <c r="A200" s="9"/>
      <c r="B200" s="9"/>
      <c r="C200" s="9"/>
      <c r="D200" s="9"/>
      <c r="E200" s="9"/>
      <c r="F200" s="9"/>
      <c r="G200" s="9"/>
      <c r="H200" s="9"/>
      <c r="I200" s="10" t="s">
        <v>208</v>
      </c>
      <c r="J200" s="11">
        <f t="shared" ref="J200:O200" si="81">SUM(J199:J199)</f>
        <v>18000</v>
      </c>
      <c r="K200" s="11">
        <f t="shared" si="81"/>
        <v>18000</v>
      </c>
      <c r="L200" s="11">
        <f t="shared" si="81"/>
        <v>18000</v>
      </c>
      <c r="M200" s="11">
        <f t="shared" si="81"/>
        <v>18000</v>
      </c>
      <c r="N200" s="11">
        <f t="shared" si="81"/>
        <v>18000</v>
      </c>
      <c r="O200" s="11">
        <f t="shared" si="81"/>
        <v>18000</v>
      </c>
      <c r="P200" s="69">
        <f t="shared" ref="P200:Q200" si="82">SUM(P199:P199)</f>
        <v>18000</v>
      </c>
      <c r="Q200" s="11">
        <f t="shared" si="82"/>
        <v>18000</v>
      </c>
      <c r="R200" s="11">
        <f t="shared" ref="R200" si="83">SUM(R199:R199)</f>
        <v>18000</v>
      </c>
    </row>
    <row r="201" spans="1:19" ht="15" customHeight="1" x14ac:dyDescent="0.25">
      <c r="A201" s="1" t="s">
        <v>16</v>
      </c>
      <c r="B201" s="1" t="s">
        <v>17</v>
      </c>
      <c r="C201" s="1"/>
      <c r="D201" s="1"/>
      <c r="E201" s="1" t="s">
        <v>17</v>
      </c>
      <c r="F201" s="1" t="s">
        <v>209</v>
      </c>
      <c r="G201" s="1" t="s">
        <v>52</v>
      </c>
      <c r="H201" s="1"/>
      <c r="I201" s="2" t="s">
        <v>53</v>
      </c>
      <c r="J201" s="3">
        <v>500000</v>
      </c>
      <c r="K201" s="3">
        <v>500000</v>
      </c>
      <c r="L201" s="3">
        <v>500000</v>
      </c>
      <c r="M201" s="3">
        <v>500000</v>
      </c>
      <c r="N201" s="3">
        <v>500000</v>
      </c>
      <c r="O201" s="3">
        <v>500000</v>
      </c>
      <c r="P201" s="68">
        <v>500000</v>
      </c>
      <c r="Q201" s="3">
        <v>500000</v>
      </c>
      <c r="R201" s="3">
        <v>500000</v>
      </c>
    </row>
    <row r="202" spans="1:19" ht="30" customHeight="1" x14ac:dyDescent="0.25">
      <c r="A202" s="9"/>
      <c r="B202" s="9"/>
      <c r="C202" s="9"/>
      <c r="D202" s="9"/>
      <c r="E202" s="9"/>
      <c r="F202" s="9"/>
      <c r="G202" s="9" t="s">
        <v>54</v>
      </c>
      <c r="H202" s="9" t="s">
        <v>74</v>
      </c>
      <c r="I202" s="10" t="s">
        <v>210</v>
      </c>
      <c r="J202" s="11">
        <f t="shared" ref="J202:O202" si="84">SUM(J201:J201)</f>
        <v>500000</v>
      </c>
      <c r="K202" s="11">
        <f t="shared" si="84"/>
        <v>500000</v>
      </c>
      <c r="L202" s="11">
        <f t="shared" si="84"/>
        <v>500000</v>
      </c>
      <c r="M202" s="11">
        <f t="shared" si="84"/>
        <v>500000</v>
      </c>
      <c r="N202" s="11">
        <f t="shared" si="84"/>
        <v>500000</v>
      </c>
      <c r="O202" s="11">
        <f t="shared" si="84"/>
        <v>500000</v>
      </c>
      <c r="P202" s="69">
        <f t="shared" ref="P202:Q202" si="85">SUM(P201:P201)</f>
        <v>500000</v>
      </c>
      <c r="Q202" s="11">
        <f t="shared" si="85"/>
        <v>500000</v>
      </c>
      <c r="R202" s="11">
        <f t="shared" ref="R202" si="86">SUM(R201:R201)</f>
        <v>500000</v>
      </c>
    </row>
    <row r="203" spans="1:19" x14ac:dyDescent="0.25">
      <c r="A203" s="95" t="s">
        <v>100</v>
      </c>
      <c r="B203" s="96"/>
      <c r="C203" s="96"/>
      <c r="D203" s="96"/>
      <c r="E203" s="96"/>
      <c r="F203" s="96"/>
      <c r="G203" s="96"/>
      <c r="H203" s="96"/>
      <c r="I203" s="97"/>
      <c r="J203" s="3">
        <f t="shared" ref="J203:O203" si="87">SUM(J165+J167+J169+J171+J178+J183+J189+J196+J198+J200+J202)</f>
        <v>1324500</v>
      </c>
      <c r="K203" s="3">
        <f t="shared" si="87"/>
        <v>1324500</v>
      </c>
      <c r="L203" s="3">
        <f t="shared" si="87"/>
        <v>1324500</v>
      </c>
      <c r="M203" s="3">
        <f t="shared" si="87"/>
        <v>1324500</v>
      </c>
      <c r="N203" s="3">
        <f t="shared" si="87"/>
        <v>1324500</v>
      </c>
      <c r="O203" s="3">
        <f t="shared" si="87"/>
        <v>1324500</v>
      </c>
      <c r="P203" s="68">
        <f t="shared" ref="P203:Q203" si="88">SUM(P165+P167+P169+P171+P178+P183+P189+P196+P198+P200+P202)</f>
        <v>1324500</v>
      </c>
      <c r="Q203" s="3">
        <f t="shared" si="88"/>
        <v>1324500</v>
      </c>
      <c r="R203" s="3">
        <f>SUM(R165+R167+R169+R171+R173+R178+R183+R189+R196+R198+R200+R202)</f>
        <v>1440500</v>
      </c>
    </row>
    <row r="204" spans="1:19" x14ac:dyDescent="0.25">
      <c r="A204" s="91" t="s">
        <v>252</v>
      </c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53"/>
      <c r="M204" s="53"/>
      <c r="N204" s="54"/>
      <c r="O204" s="58"/>
      <c r="P204" s="62"/>
      <c r="Q204" s="63"/>
      <c r="R204" s="64"/>
    </row>
    <row r="205" spans="1:19" x14ac:dyDescent="0.25">
      <c r="A205" s="91" t="s">
        <v>35</v>
      </c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53"/>
      <c r="M205" s="53"/>
      <c r="N205" s="54"/>
      <c r="O205" s="58"/>
      <c r="P205" s="62"/>
      <c r="Q205" s="75"/>
      <c r="R205" s="64"/>
    </row>
    <row r="206" spans="1:19" ht="30" customHeight="1" x14ac:dyDescent="0.25">
      <c r="A206" s="36" t="s">
        <v>1</v>
      </c>
      <c r="B206" s="36" t="s">
        <v>2</v>
      </c>
      <c r="C206" s="36" t="s">
        <v>3</v>
      </c>
      <c r="D206" s="36" t="s">
        <v>4</v>
      </c>
      <c r="E206" s="36" t="s">
        <v>5</v>
      </c>
      <c r="F206" s="36" t="s">
        <v>6</v>
      </c>
      <c r="G206" s="36" t="s">
        <v>7</v>
      </c>
      <c r="H206" s="38" t="s">
        <v>36</v>
      </c>
      <c r="I206" s="37" t="s">
        <v>9</v>
      </c>
      <c r="J206" s="40" t="s">
        <v>34</v>
      </c>
      <c r="K206" s="51" t="s">
        <v>248</v>
      </c>
      <c r="L206" s="51" t="s">
        <v>254</v>
      </c>
      <c r="M206" s="51" t="s">
        <v>256</v>
      </c>
      <c r="N206" s="51" t="s">
        <v>259</v>
      </c>
      <c r="O206" s="51" t="s">
        <v>262</v>
      </c>
      <c r="P206" s="66" t="s">
        <v>264</v>
      </c>
      <c r="Q206" s="51" t="s">
        <v>272</v>
      </c>
      <c r="R206" s="51" t="s">
        <v>273</v>
      </c>
      <c r="S206" s="56" t="s">
        <v>274</v>
      </c>
    </row>
    <row r="207" spans="1:19" x14ac:dyDescent="0.25">
      <c r="A207" s="39"/>
      <c r="B207" s="39"/>
      <c r="C207" s="39"/>
      <c r="D207" s="39"/>
      <c r="E207" s="39"/>
      <c r="F207" s="39"/>
      <c r="G207" s="39"/>
      <c r="H207" s="39"/>
      <c r="I207" s="37"/>
      <c r="J207" s="35"/>
      <c r="K207" s="51"/>
      <c r="L207" s="51"/>
      <c r="M207" s="51"/>
      <c r="N207" s="51"/>
      <c r="O207" s="51"/>
      <c r="P207" s="66"/>
      <c r="Q207" s="51"/>
      <c r="R207" s="51"/>
    </row>
    <row r="208" spans="1:19" x14ac:dyDescent="0.25">
      <c r="A208" s="1" t="s">
        <v>16</v>
      </c>
      <c r="B208" s="1" t="s">
        <v>17</v>
      </c>
      <c r="C208" s="1"/>
      <c r="D208" s="1"/>
      <c r="E208" s="1" t="s">
        <v>17</v>
      </c>
      <c r="F208" s="1" t="s">
        <v>211</v>
      </c>
      <c r="G208" s="1" t="s">
        <v>77</v>
      </c>
      <c r="H208" s="1"/>
      <c r="I208" s="2" t="s">
        <v>78</v>
      </c>
      <c r="J208" s="41">
        <v>770000</v>
      </c>
      <c r="K208" s="41">
        <v>770000</v>
      </c>
      <c r="L208" s="41">
        <v>770000</v>
      </c>
      <c r="M208" s="41">
        <v>770000</v>
      </c>
      <c r="N208" s="41">
        <v>770000</v>
      </c>
      <c r="O208" s="41">
        <v>770000</v>
      </c>
      <c r="P208" s="67">
        <v>770000</v>
      </c>
      <c r="Q208" s="41">
        <v>770000</v>
      </c>
      <c r="R208" s="41">
        <v>770000</v>
      </c>
    </row>
    <row r="209" spans="1:20" x14ac:dyDescent="0.25">
      <c r="A209" s="1" t="s">
        <v>16</v>
      </c>
      <c r="B209" s="1" t="s">
        <v>17</v>
      </c>
      <c r="C209" s="1" t="s">
        <v>266</v>
      </c>
      <c r="D209" s="1" t="s">
        <v>269</v>
      </c>
      <c r="E209" s="1" t="s">
        <v>17</v>
      </c>
      <c r="F209" s="1" t="s">
        <v>211</v>
      </c>
      <c r="G209" s="1" t="s">
        <v>77</v>
      </c>
      <c r="H209" s="1" t="s">
        <v>268</v>
      </c>
      <c r="I209" s="2" t="s">
        <v>78</v>
      </c>
      <c r="J209" s="41">
        <v>0</v>
      </c>
      <c r="K209" s="41">
        <v>0</v>
      </c>
      <c r="L209" s="41">
        <v>0</v>
      </c>
      <c r="M209" s="41">
        <v>0</v>
      </c>
      <c r="N209" s="41">
        <v>0</v>
      </c>
      <c r="O209" s="41">
        <v>0</v>
      </c>
      <c r="P209" s="67">
        <v>1803</v>
      </c>
      <c r="Q209" s="41">
        <v>1803</v>
      </c>
      <c r="R209" s="41">
        <v>1803</v>
      </c>
      <c r="S209" s="59"/>
    </row>
    <row r="210" spans="1:20" x14ac:dyDescent="0.25">
      <c r="A210" s="1" t="s">
        <v>16</v>
      </c>
      <c r="B210" s="1" t="s">
        <v>17</v>
      </c>
      <c r="C210" s="1" t="s">
        <v>266</v>
      </c>
      <c r="D210" s="1" t="s">
        <v>269</v>
      </c>
      <c r="E210" s="1" t="s">
        <v>17</v>
      </c>
      <c r="F210" s="1" t="s">
        <v>211</v>
      </c>
      <c r="G210" s="1" t="s">
        <v>77</v>
      </c>
      <c r="H210" s="1" t="s">
        <v>267</v>
      </c>
      <c r="I210" s="2" t="s">
        <v>78</v>
      </c>
      <c r="J210" s="41">
        <v>0</v>
      </c>
      <c r="K210" s="41">
        <v>0</v>
      </c>
      <c r="L210" s="41">
        <v>0</v>
      </c>
      <c r="M210" s="41">
        <v>0</v>
      </c>
      <c r="N210" s="41">
        <v>0</v>
      </c>
      <c r="O210" s="41">
        <v>0</v>
      </c>
      <c r="P210" s="67">
        <v>8417</v>
      </c>
      <c r="Q210" s="41">
        <v>8417</v>
      </c>
      <c r="R210" s="41">
        <v>8417</v>
      </c>
      <c r="S210" s="59"/>
    </row>
    <row r="211" spans="1:20" ht="15" customHeight="1" x14ac:dyDescent="0.25">
      <c r="A211" s="1" t="s">
        <v>10</v>
      </c>
      <c r="B211" s="1" t="s">
        <v>11</v>
      </c>
      <c r="C211" s="1"/>
      <c r="D211" s="1"/>
      <c r="E211" s="1" t="s">
        <v>11</v>
      </c>
      <c r="F211" s="1" t="s">
        <v>212</v>
      </c>
      <c r="G211" s="1" t="s">
        <v>105</v>
      </c>
      <c r="H211" s="1"/>
      <c r="I211" s="2" t="s">
        <v>113</v>
      </c>
      <c r="J211" s="41">
        <v>128000</v>
      </c>
      <c r="K211" s="41">
        <v>128000</v>
      </c>
      <c r="L211" s="41">
        <v>128000</v>
      </c>
      <c r="M211" s="41">
        <v>128000</v>
      </c>
      <c r="N211" s="41">
        <v>128000</v>
      </c>
      <c r="O211" s="41">
        <v>128000</v>
      </c>
      <c r="P211" s="67">
        <v>128000</v>
      </c>
      <c r="Q211" s="41">
        <v>128000</v>
      </c>
      <c r="R211" s="41">
        <v>128000</v>
      </c>
    </row>
    <row r="212" spans="1:20" x14ac:dyDescent="0.25">
      <c r="A212" s="1" t="s">
        <v>16</v>
      </c>
      <c r="B212" s="1" t="s">
        <v>17</v>
      </c>
      <c r="C212" s="1"/>
      <c r="D212" s="1"/>
      <c r="E212" s="1" t="s">
        <v>17</v>
      </c>
      <c r="F212" s="1" t="s">
        <v>211</v>
      </c>
      <c r="G212" s="1" t="s">
        <v>80</v>
      </c>
      <c r="H212" s="1"/>
      <c r="I212" s="2" t="s">
        <v>179</v>
      </c>
      <c r="J212" s="41">
        <v>214000</v>
      </c>
      <c r="K212" s="41">
        <v>214000</v>
      </c>
      <c r="L212" s="41">
        <v>214000</v>
      </c>
      <c r="M212" s="41">
        <v>214000</v>
      </c>
      <c r="N212" s="41">
        <v>214000</v>
      </c>
      <c r="O212" s="41">
        <v>214000</v>
      </c>
      <c r="P212" s="67">
        <v>214000</v>
      </c>
      <c r="Q212" s="41">
        <v>214000</v>
      </c>
      <c r="R212" s="41">
        <v>214000</v>
      </c>
    </row>
    <row r="213" spans="1:20" x14ac:dyDescent="0.25">
      <c r="A213" s="1" t="s">
        <v>16</v>
      </c>
      <c r="B213" s="1" t="s">
        <v>17</v>
      </c>
      <c r="C213" s="1" t="s">
        <v>266</v>
      </c>
      <c r="D213" s="1" t="s">
        <v>269</v>
      </c>
      <c r="E213" s="1" t="s">
        <v>17</v>
      </c>
      <c r="F213" s="1" t="s">
        <v>211</v>
      </c>
      <c r="G213" s="1" t="s">
        <v>80</v>
      </c>
      <c r="H213" s="1" t="s">
        <v>268</v>
      </c>
      <c r="I213" s="2" t="s">
        <v>179</v>
      </c>
      <c r="J213" s="41">
        <v>0</v>
      </c>
      <c r="K213" s="41">
        <v>0</v>
      </c>
      <c r="L213" s="41">
        <v>0</v>
      </c>
      <c r="M213" s="41">
        <v>0</v>
      </c>
      <c r="N213" s="41">
        <v>0</v>
      </c>
      <c r="O213" s="41">
        <v>0</v>
      </c>
      <c r="P213" s="67">
        <v>451</v>
      </c>
      <c r="Q213" s="41">
        <v>451</v>
      </c>
      <c r="R213" s="41">
        <v>451</v>
      </c>
      <c r="S213" s="59"/>
    </row>
    <row r="214" spans="1:20" x14ac:dyDescent="0.25">
      <c r="A214" s="1" t="s">
        <v>16</v>
      </c>
      <c r="B214" s="1" t="s">
        <v>17</v>
      </c>
      <c r="C214" s="1" t="s">
        <v>266</v>
      </c>
      <c r="D214" s="1" t="s">
        <v>269</v>
      </c>
      <c r="E214" s="1" t="s">
        <v>17</v>
      </c>
      <c r="F214" s="1" t="s">
        <v>211</v>
      </c>
      <c r="G214" s="1" t="s">
        <v>80</v>
      </c>
      <c r="H214" s="1" t="s">
        <v>267</v>
      </c>
      <c r="I214" s="2" t="s">
        <v>179</v>
      </c>
      <c r="J214" s="41">
        <v>0</v>
      </c>
      <c r="K214" s="41">
        <v>0</v>
      </c>
      <c r="L214" s="41">
        <v>0</v>
      </c>
      <c r="M214" s="41">
        <v>0</v>
      </c>
      <c r="N214" s="41">
        <v>0</v>
      </c>
      <c r="O214" s="41">
        <v>0</v>
      </c>
      <c r="P214" s="67">
        <v>2104</v>
      </c>
      <c r="Q214" s="41">
        <v>2104</v>
      </c>
      <c r="R214" s="41">
        <v>2104</v>
      </c>
      <c r="S214" s="59"/>
    </row>
    <row r="215" spans="1:20" x14ac:dyDescent="0.25">
      <c r="A215" s="25">
        <v>231</v>
      </c>
      <c r="B215" s="25">
        <v>10</v>
      </c>
      <c r="C215" s="25"/>
      <c r="D215" s="25"/>
      <c r="E215" s="25">
        <v>10</v>
      </c>
      <c r="F215" s="25">
        <v>3745</v>
      </c>
      <c r="G215" s="25">
        <v>5032</v>
      </c>
      <c r="H215" s="26"/>
      <c r="I215" s="2" t="s">
        <v>83</v>
      </c>
      <c r="J215" s="41">
        <v>78000</v>
      </c>
      <c r="K215" s="41">
        <v>78000</v>
      </c>
      <c r="L215" s="41">
        <v>78000</v>
      </c>
      <c r="M215" s="41">
        <v>78000</v>
      </c>
      <c r="N215" s="41">
        <v>78000</v>
      </c>
      <c r="O215" s="41">
        <v>78000</v>
      </c>
      <c r="P215" s="67">
        <v>78000</v>
      </c>
      <c r="Q215" s="41">
        <v>78000</v>
      </c>
      <c r="R215" s="41">
        <v>78000</v>
      </c>
    </row>
    <row r="216" spans="1:20" x14ac:dyDescent="0.25">
      <c r="A216" s="25">
        <v>231</v>
      </c>
      <c r="B216" s="25">
        <v>10</v>
      </c>
      <c r="C216" s="25">
        <v>13013</v>
      </c>
      <c r="D216" s="25">
        <v>1802</v>
      </c>
      <c r="E216" s="25">
        <v>10</v>
      </c>
      <c r="F216" s="25">
        <v>3745</v>
      </c>
      <c r="G216" s="25">
        <v>5032</v>
      </c>
      <c r="H216" s="26">
        <v>1041</v>
      </c>
      <c r="I216" s="2" t="s">
        <v>83</v>
      </c>
      <c r="J216" s="41">
        <v>0</v>
      </c>
      <c r="K216" s="41">
        <v>0</v>
      </c>
      <c r="L216" s="41">
        <v>0</v>
      </c>
      <c r="M216" s="41">
        <v>0</v>
      </c>
      <c r="N216" s="41">
        <v>0</v>
      </c>
      <c r="O216" s="41">
        <v>0</v>
      </c>
      <c r="P216" s="67">
        <v>160</v>
      </c>
      <c r="Q216" s="41">
        <v>160</v>
      </c>
      <c r="R216" s="41">
        <v>160</v>
      </c>
      <c r="S216" s="59"/>
    </row>
    <row r="217" spans="1:20" x14ac:dyDescent="0.25">
      <c r="A217" s="25">
        <v>231</v>
      </c>
      <c r="B217" s="25">
        <v>10</v>
      </c>
      <c r="C217" s="25">
        <v>13013</v>
      </c>
      <c r="D217" s="25">
        <v>1802</v>
      </c>
      <c r="E217" s="25">
        <v>10</v>
      </c>
      <c r="F217" s="25">
        <v>3745</v>
      </c>
      <c r="G217" s="25">
        <v>5032</v>
      </c>
      <c r="H217" s="26">
        <v>1045</v>
      </c>
      <c r="I217" s="2" t="s">
        <v>83</v>
      </c>
      <c r="J217" s="41">
        <v>0</v>
      </c>
      <c r="K217" s="41">
        <v>0</v>
      </c>
      <c r="L217" s="41">
        <v>0</v>
      </c>
      <c r="M217" s="41">
        <v>0</v>
      </c>
      <c r="N217" s="41">
        <v>0</v>
      </c>
      <c r="O217" s="41">
        <v>0</v>
      </c>
      <c r="P217" s="67">
        <v>760</v>
      </c>
      <c r="Q217" s="41">
        <v>760</v>
      </c>
      <c r="R217" s="41">
        <v>760</v>
      </c>
      <c r="S217" s="59"/>
    </row>
    <row r="218" spans="1:20" x14ac:dyDescent="0.25">
      <c r="A218" s="1" t="s">
        <v>10</v>
      </c>
      <c r="B218" s="1" t="s">
        <v>11</v>
      </c>
      <c r="C218" s="1"/>
      <c r="D218" s="1"/>
      <c r="E218" s="1" t="s">
        <v>11</v>
      </c>
      <c r="F218" s="1" t="s">
        <v>212</v>
      </c>
      <c r="G218" s="1" t="s">
        <v>213</v>
      </c>
      <c r="H218" s="1"/>
      <c r="I218" s="2" t="s">
        <v>115</v>
      </c>
      <c r="J218" s="3">
        <v>11000</v>
      </c>
      <c r="K218" s="3">
        <v>11000</v>
      </c>
      <c r="L218" s="3">
        <v>11000</v>
      </c>
      <c r="M218" s="3">
        <v>11000</v>
      </c>
      <c r="N218" s="3">
        <v>11000</v>
      </c>
      <c r="O218" s="3">
        <v>11000</v>
      </c>
      <c r="P218" s="68">
        <v>11000</v>
      </c>
      <c r="Q218" s="3">
        <v>11000</v>
      </c>
      <c r="R218" s="3">
        <v>41000</v>
      </c>
      <c r="S218" s="78">
        <v>30000</v>
      </c>
      <c r="T218" t="s">
        <v>288</v>
      </c>
    </row>
    <row r="219" spans="1:20" x14ac:dyDescent="0.25">
      <c r="A219" s="1" t="s">
        <v>10</v>
      </c>
      <c r="B219" s="1" t="s">
        <v>11</v>
      </c>
      <c r="C219" s="1"/>
      <c r="D219" s="1"/>
      <c r="E219" s="1" t="s">
        <v>11</v>
      </c>
      <c r="F219" s="1" t="s">
        <v>212</v>
      </c>
      <c r="G219" s="1" t="s">
        <v>40</v>
      </c>
      <c r="H219" s="1"/>
      <c r="I219" s="2" t="s">
        <v>41</v>
      </c>
      <c r="J219" s="3">
        <v>26000</v>
      </c>
      <c r="K219" s="3">
        <v>26000</v>
      </c>
      <c r="L219" s="3">
        <v>26000</v>
      </c>
      <c r="M219" s="3">
        <v>26000</v>
      </c>
      <c r="N219" s="3">
        <v>26000</v>
      </c>
      <c r="O219" s="3">
        <v>26000</v>
      </c>
      <c r="P219" s="68">
        <v>26000</v>
      </c>
      <c r="Q219" s="3">
        <v>26000</v>
      </c>
      <c r="R219" s="3">
        <v>26000</v>
      </c>
    </row>
    <row r="220" spans="1:20" ht="15" customHeight="1" x14ac:dyDescent="0.25">
      <c r="A220" s="1" t="s">
        <v>10</v>
      </c>
      <c r="B220" s="1" t="s">
        <v>11</v>
      </c>
      <c r="C220" s="1"/>
      <c r="D220" s="1"/>
      <c r="E220" s="1" t="s">
        <v>11</v>
      </c>
      <c r="F220" s="1" t="s">
        <v>212</v>
      </c>
      <c r="G220" s="1" t="s">
        <v>86</v>
      </c>
      <c r="H220" s="1"/>
      <c r="I220" s="2" t="s">
        <v>87</v>
      </c>
      <c r="J220" s="3">
        <v>35000</v>
      </c>
      <c r="K220" s="3">
        <v>35000</v>
      </c>
      <c r="L220" s="3">
        <v>35000</v>
      </c>
      <c r="M220" s="3">
        <v>35000</v>
      </c>
      <c r="N220" s="3">
        <v>35000</v>
      </c>
      <c r="O220" s="3">
        <v>35000</v>
      </c>
      <c r="P220" s="68">
        <v>35000</v>
      </c>
      <c r="Q220" s="3">
        <v>35000</v>
      </c>
      <c r="R220" s="3">
        <v>35000</v>
      </c>
    </row>
    <row r="221" spans="1:20" ht="15" customHeight="1" x14ac:dyDescent="0.25">
      <c r="A221" s="1" t="s">
        <v>10</v>
      </c>
      <c r="B221" s="1" t="s">
        <v>11</v>
      </c>
      <c r="C221" s="1"/>
      <c r="D221" s="1"/>
      <c r="E221" s="1" t="s">
        <v>11</v>
      </c>
      <c r="F221" s="1" t="s">
        <v>212</v>
      </c>
      <c r="G221" s="1" t="s">
        <v>46</v>
      </c>
      <c r="H221" s="1"/>
      <c r="I221" s="2" t="s">
        <v>56</v>
      </c>
      <c r="J221" s="3">
        <v>130000</v>
      </c>
      <c r="K221" s="3">
        <v>130000</v>
      </c>
      <c r="L221" s="3">
        <v>130000</v>
      </c>
      <c r="M221" s="3">
        <v>130000</v>
      </c>
      <c r="N221" s="3">
        <v>130000</v>
      </c>
      <c r="O221" s="3">
        <v>130000</v>
      </c>
      <c r="P221" s="68">
        <v>130000</v>
      </c>
      <c r="Q221" s="3">
        <v>130000</v>
      </c>
      <c r="R221" s="3">
        <v>190000</v>
      </c>
      <c r="S221" s="78">
        <v>60000</v>
      </c>
      <c r="T221" t="s">
        <v>299</v>
      </c>
    </row>
    <row r="222" spans="1:20" ht="15" customHeight="1" x14ac:dyDescent="0.25">
      <c r="A222" s="1" t="s">
        <v>10</v>
      </c>
      <c r="B222" s="1" t="s">
        <v>11</v>
      </c>
      <c r="C222" s="1"/>
      <c r="D222" s="1"/>
      <c r="E222" s="1" t="s">
        <v>11</v>
      </c>
      <c r="F222" s="1" t="s">
        <v>212</v>
      </c>
      <c r="G222" s="1" t="s">
        <v>48</v>
      </c>
      <c r="H222" s="1"/>
      <c r="I222" s="2" t="s">
        <v>57</v>
      </c>
      <c r="J222" s="3">
        <v>30000</v>
      </c>
      <c r="K222" s="3">
        <v>30000</v>
      </c>
      <c r="L222" s="3">
        <v>30000</v>
      </c>
      <c r="M222" s="3">
        <v>30000</v>
      </c>
      <c r="N222" s="3">
        <v>30000</v>
      </c>
      <c r="O222" s="3">
        <v>30000</v>
      </c>
      <c r="P222" s="68">
        <v>30000</v>
      </c>
      <c r="Q222" s="3">
        <v>30000</v>
      </c>
      <c r="R222" s="3">
        <v>30000</v>
      </c>
    </row>
    <row r="223" spans="1:20" ht="30" customHeight="1" x14ac:dyDescent="0.25">
      <c r="A223" s="9"/>
      <c r="B223" s="9"/>
      <c r="C223" s="9"/>
      <c r="D223" s="9"/>
      <c r="E223" s="9"/>
      <c r="F223" s="9"/>
      <c r="G223" s="9" t="s">
        <v>54</v>
      </c>
      <c r="H223" s="9"/>
      <c r="I223" s="10" t="s">
        <v>214</v>
      </c>
      <c r="J223" s="11">
        <f t="shared" ref="J223:Q223" si="89">SUM(J208:J222)</f>
        <v>1422000</v>
      </c>
      <c r="K223" s="11">
        <f t="shared" si="89"/>
        <v>1422000</v>
      </c>
      <c r="L223" s="11">
        <f t="shared" si="89"/>
        <v>1422000</v>
      </c>
      <c r="M223" s="11">
        <f t="shared" si="89"/>
        <v>1422000</v>
      </c>
      <c r="N223" s="11">
        <f t="shared" si="89"/>
        <v>1422000</v>
      </c>
      <c r="O223" s="11">
        <f t="shared" si="89"/>
        <v>1422000</v>
      </c>
      <c r="P223" s="69">
        <f t="shared" si="89"/>
        <v>1435695</v>
      </c>
      <c r="Q223" s="11">
        <f t="shared" si="89"/>
        <v>1435695</v>
      </c>
      <c r="R223" s="11">
        <f t="shared" ref="R223" si="90">SUM(R208:R222)</f>
        <v>1525695</v>
      </c>
    </row>
    <row r="224" spans="1:20" ht="15" customHeight="1" x14ac:dyDescent="0.25">
      <c r="A224" s="14" t="s">
        <v>16</v>
      </c>
      <c r="B224" s="14" t="s">
        <v>17</v>
      </c>
      <c r="C224" s="14"/>
      <c r="D224" s="14"/>
      <c r="E224" s="14" t="s">
        <v>30</v>
      </c>
      <c r="F224" s="14" t="s">
        <v>234</v>
      </c>
      <c r="G224" s="14" t="s">
        <v>177</v>
      </c>
      <c r="H224" s="14"/>
      <c r="I224" s="18" t="s">
        <v>235</v>
      </c>
      <c r="J224" s="16">
        <v>50000</v>
      </c>
      <c r="K224" s="16">
        <v>50000</v>
      </c>
      <c r="L224" s="16">
        <v>50000</v>
      </c>
      <c r="M224" s="16">
        <v>50000</v>
      </c>
      <c r="N224" s="16">
        <v>50000</v>
      </c>
      <c r="O224" s="16">
        <v>50000</v>
      </c>
      <c r="P224" s="70">
        <v>50000</v>
      </c>
      <c r="Q224" s="16">
        <v>50000</v>
      </c>
      <c r="R224" s="16">
        <v>50000</v>
      </c>
    </row>
    <row r="225" spans="1:19" ht="15" customHeight="1" x14ac:dyDescent="0.25">
      <c r="A225" s="1" t="s">
        <v>10</v>
      </c>
      <c r="B225" s="1" t="s">
        <v>11</v>
      </c>
      <c r="C225" s="1"/>
      <c r="D225" s="1"/>
      <c r="E225" s="1" t="s">
        <v>32</v>
      </c>
      <c r="F225" s="1" t="s">
        <v>215</v>
      </c>
      <c r="G225" s="1" t="s">
        <v>216</v>
      </c>
      <c r="H225" s="1"/>
      <c r="I225" s="2" t="s">
        <v>217</v>
      </c>
      <c r="J225" s="3">
        <v>250000</v>
      </c>
      <c r="K225" s="3">
        <v>250000</v>
      </c>
      <c r="L225" s="3">
        <v>250000</v>
      </c>
      <c r="M225" s="3">
        <v>250000</v>
      </c>
      <c r="N225" s="3">
        <v>250000</v>
      </c>
      <c r="O225" s="3">
        <v>250000</v>
      </c>
      <c r="P225" s="68">
        <v>250000</v>
      </c>
      <c r="Q225" s="3">
        <v>250000</v>
      </c>
      <c r="R225" s="3">
        <v>250000</v>
      </c>
    </row>
    <row r="226" spans="1:19" ht="15" customHeight="1" x14ac:dyDescent="0.25">
      <c r="A226" s="9"/>
      <c r="B226" s="9"/>
      <c r="C226" s="9"/>
      <c r="D226" s="9"/>
      <c r="E226" s="9"/>
      <c r="F226" s="9"/>
      <c r="G226" s="9" t="s">
        <v>54</v>
      </c>
      <c r="H226" s="9"/>
      <c r="I226" s="10" t="s">
        <v>217</v>
      </c>
      <c r="J226" s="11">
        <f t="shared" ref="J226:O226" si="91">SUM(J224+J225)</f>
        <v>300000</v>
      </c>
      <c r="K226" s="11">
        <f t="shared" si="91"/>
        <v>300000</v>
      </c>
      <c r="L226" s="11">
        <f t="shared" si="91"/>
        <v>300000</v>
      </c>
      <c r="M226" s="11">
        <f t="shared" si="91"/>
        <v>300000</v>
      </c>
      <c r="N226" s="11">
        <f t="shared" si="91"/>
        <v>300000</v>
      </c>
      <c r="O226" s="11">
        <f t="shared" si="91"/>
        <v>300000</v>
      </c>
      <c r="P226" s="69">
        <f t="shared" ref="P226:Q226" si="92">SUM(P224+P225)</f>
        <v>300000</v>
      </c>
      <c r="Q226" s="11">
        <f t="shared" si="92"/>
        <v>300000</v>
      </c>
      <c r="R226" s="11">
        <f t="shared" ref="R226" si="93">SUM(R224+R225)</f>
        <v>300000</v>
      </c>
    </row>
    <row r="227" spans="1:19" ht="15" customHeight="1" x14ac:dyDescent="0.25">
      <c r="A227" s="25">
        <v>231</v>
      </c>
      <c r="B227" s="25">
        <v>10</v>
      </c>
      <c r="C227" s="26"/>
      <c r="D227" s="26"/>
      <c r="E227" s="1" t="s">
        <v>17</v>
      </c>
      <c r="F227" s="25">
        <v>1032</v>
      </c>
      <c r="G227" s="25">
        <v>5163</v>
      </c>
      <c r="H227" s="26"/>
      <c r="I227" s="8" t="s">
        <v>218</v>
      </c>
      <c r="J227" s="3">
        <v>13450</v>
      </c>
      <c r="K227" s="3">
        <v>13450</v>
      </c>
      <c r="L227" s="3">
        <v>13450</v>
      </c>
      <c r="M227" s="3">
        <v>13450</v>
      </c>
      <c r="N227" s="3">
        <v>13450</v>
      </c>
      <c r="O227" s="3">
        <v>13450</v>
      </c>
      <c r="P227" s="68">
        <v>13450</v>
      </c>
      <c r="Q227" s="3">
        <v>13450</v>
      </c>
      <c r="R227" s="3">
        <v>13450</v>
      </c>
    </row>
    <row r="228" spans="1:19" ht="15" customHeight="1" x14ac:dyDescent="0.25">
      <c r="A228" s="27" t="s">
        <v>37</v>
      </c>
      <c r="B228" s="27" t="s">
        <v>37</v>
      </c>
      <c r="C228" s="28" t="s">
        <v>37</v>
      </c>
      <c r="D228" s="28"/>
      <c r="E228" s="9" t="s">
        <v>37</v>
      </c>
      <c r="F228" s="27" t="s">
        <v>37</v>
      </c>
      <c r="G228" s="27" t="s">
        <v>37</v>
      </c>
      <c r="H228" s="28"/>
      <c r="I228" s="10" t="s">
        <v>219</v>
      </c>
      <c r="J228" s="11">
        <f t="shared" ref="J228:O228" si="94">SUM(J227:J227)</f>
        <v>13450</v>
      </c>
      <c r="K228" s="11">
        <f t="shared" si="94"/>
        <v>13450</v>
      </c>
      <c r="L228" s="11">
        <f t="shared" si="94"/>
        <v>13450</v>
      </c>
      <c r="M228" s="11">
        <f t="shared" si="94"/>
        <v>13450</v>
      </c>
      <c r="N228" s="11">
        <f t="shared" si="94"/>
        <v>13450</v>
      </c>
      <c r="O228" s="11">
        <f t="shared" si="94"/>
        <v>13450</v>
      </c>
      <c r="P228" s="69">
        <f t="shared" ref="P228:Q228" si="95">SUM(P227:P227)</f>
        <v>13450</v>
      </c>
      <c r="Q228" s="11">
        <f t="shared" si="95"/>
        <v>13450</v>
      </c>
      <c r="R228" s="11">
        <f t="shared" ref="R228" si="96">SUM(R227:R227)</f>
        <v>13450</v>
      </c>
    </row>
    <row r="229" spans="1:19" ht="15" customHeight="1" x14ac:dyDescent="0.25">
      <c r="A229" s="27">
        <v>231</v>
      </c>
      <c r="B229" s="27">
        <v>10</v>
      </c>
      <c r="C229" s="28"/>
      <c r="D229" s="28"/>
      <c r="E229" s="9" t="s">
        <v>20</v>
      </c>
      <c r="F229" s="27">
        <v>6320</v>
      </c>
      <c r="G229" s="27">
        <v>5163</v>
      </c>
      <c r="H229" s="28"/>
      <c r="I229" s="10" t="s">
        <v>220</v>
      </c>
      <c r="J229" s="11">
        <v>29120</v>
      </c>
      <c r="K229" s="11">
        <v>29120</v>
      </c>
      <c r="L229" s="11">
        <v>29120</v>
      </c>
      <c r="M229" s="11">
        <v>29120</v>
      </c>
      <c r="N229" s="11">
        <v>29120</v>
      </c>
      <c r="O229" s="11">
        <v>29120</v>
      </c>
      <c r="P229" s="69">
        <v>29120</v>
      </c>
      <c r="Q229" s="11">
        <v>29120</v>
      </c>
      <c r="R229" s="11">
        <v>29120</v>
      </c>
    </row>
    <row r="230" spans="1:19" ht="15" customHeight="1" x14ac:dyDescent="0.25">
      <c r="A230" s="27">
        <v>231</v>
      </c>
      <c r="B230" s="27">
        <v>10</v>
      </c>
      <c r="C230" s="28"/>
      <c r="D230" s="28"/>
      <c r="E230" s="9" t="s">
        <v>18</v>
      </c>
      <c r="F230" s="27">
        <v>3349</v>
      </c>
      <c r="G230" s="27">
        <v>5169</v>
      </c>
      <c r="H230" s="28"/>
      <c r="I230" s="10" t="s">
        <v>221</v>
      </c>
      <c r="J230" s="11">
        <v>50000</v>
      </c>
      <c r="K230" s="11">
        <v>50000</v>
      </c>
      <c r="L230" s="11">
        <v>50000</v>
      </c>
      <c r="M230" s="11">
        <v>50000</v>
      </c>
      <c r="N230" s="11">
        <v>50000</v>
      </c>
      <c r="O230" s="11">
        <v>50000</v>
      </c>
      <c r="P230" s="69">
        <v>50000</v>
      </c>
      <c r="Q230" s="11">
        <v>50000</v>
      </c>
      <c r="R230" s="11">
        <v>50000</v>
      </c>
    </row>
    <row r="231" spans="1:19" ht="15" customHeight="1" x14ac:dyDescent="0.25">
      <c r="A231" s="27">
        <v>231</v>
      </c>
      <c r="B231" s="27">
        <v>10</v>
      </c>
      <c r="C231" s="28"/>
      <c r="D231" s="28"/>
      <c r="E231" s="9" t="s">
        <v>20</v>
      </c>
      <c r="F231" s="27">
        <v>5212</v>
      </c>
      <c r="G231" s="27">
        <v>5901</v>
      </c>
      <c r="H231" s="28"/>
      <c r="I231" s="10" t="s">
        <v>222</v>
      </c>
      <c r="J231" s="11">
        <v>300000</v>
      </c>
      <c r="K231" s="11">
        <v>300000</v>
      </c>
      <c r="L231" s="11">
        <v>300000</v>
      </c>
      <c r="M231" s="11">
        <v>300000</v>
      </c>
      <c r="N231" s="11">
        <v>294381.57</v>
      </c>
      <c r="O231" s="11">
        <v>294381.57</v>
      </c>
      <c r="P231" s="69">
        <v>253381.57</v>
      </c>
      <c r="Q231" s="11">
        <v>253381.57</v>
      </c>
      <c r="R231" s="11">
        <v>253381.57</v>
      </c>
      <c r="S231" s="59"/>
    </row>
    <row r="232" spans="1:19" x14ac:dyDescent="0.25">
      <c r="A232" s="91" t="s">
        <v>252</v>
      </c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53"/>
      <c r="M232" s="53"/>
      <c r="N232" s="54"/>
      <c r="O232" s="58"/>
      <c r="P232" s="62"/>
      <c r="Q232" s="63"/>
      <c r="R232" s="64"/>
    </row>
    <row r="233" spans="1:19" x14ac:dyDescent="0.25">
      <c r="A233" s="91" t="s">
        <v>35</v>
      </c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53"/>
      <c r="M233" s="53"/>
      <c r="N233" s="54"/>
      <c r="O233" s="58"/>
      <c r="P233" s="62"/>
      <c r="Q233" s="75"/>
      <c r="R233" s="64"/>
    </row>
    <row r="234" spans="1:19" ht="30" customHeight="1" x14ac:dyDescent="0.25">
      <c r="A234" s="36" t="s">
        <v>1</v>
      </c>
      <c r="B234" s="36" t="s">
        <v>2</v>
      </c>
      <c r="C234" s="36" t="s">
        <v>3</v>
      </c>
      <c r="D234" s="36" t="s">
        <v>4</v>
      </c>
      <c r="E234" s="36" t="s">
        <v>5</v>
      </c>
      <c r="F234" s="36" t="s">
        <v>6</v>
      </c>
      <c r="G234" s="36" t="s">
        <v>7</v>
      </c>
      <c r="H234" s="38" t="s">
        <v>36</v>
      </c>
      <c r="I234" s="37" t="s">
        <v>9</v>
      </c>
      <c r="J234" s="40" t="s">
        <v>34</v>
      </c>
      <c r="K234" s="51" t="s">
        <v>248</v>
      </c>
      <c r="L234" s="51" t="s">
        <v>254</v>
      </c>
      <c r="M234" s="51" t="s">
        <v>256</v>
      </c>
      <c r="N234" s="51" t="s">
        <v>259</v>
      </c>
      <c r="O234" s="51" t="s">
        <v>262</v>
      </c>
      <c r="P234" s="66" t="s">
        <v>264</v>
      </c>
      <c r="Q234" s="51" t="s">
        <v>272</v>
      </c>
      <c r="R234" s="51" t="s">
        <v>273</v>
      </c>
      <c r="S234" s="56" t="s">
        <v>274</v>
      </c>
    </row>
    <row r="235" spans="1:19" x14ac:dyDescent="0.25">
      <c r="A235" s="39"/>
      <c r="B235" s="39"/>
      <c r="C235" s="39"/>
      <c r="D235" s="39"/>
      <c r="E235" s="39"/>
      <c r="F235" s="39"/>
      <c r="G235" s="39"/>
      <c r="H235" s="39"/>
      <c r="I235" s="37"/>
      <c r="J235" s="35"/>
      <c r="K235" s="51"/>
      <c r="L235" s="51"/>
      <c r="M235" s="51"/>
      <c r="N235" s="51"/>
      <c r="O235" s="51"/>
      <c r="P235" s="66"/>
      <c r="Q235" s="51"/>
      <c r="R235" s="51"/>
    </row>
    <row r="236" spans="1:19" ht="15" customHeight="1" x14ac:dyDescent="0.25">
      <c r="A236" s="27">
        <v>231</v>
      </c>
      <c r="B236" s="27">
        <v>10</v>
      </c>
      <c r="C236" s="28"/>
      <c r="D236" s="28"/>
      <c r="E236" s="9" t="s">
        <v>30</v>
      </c>
      <c r="F236" s="27">
        <v>6310</v>
      </c>
      <c r="G236" s="27">
        <v>5163</v>
      </c>
      <c r="H236" s="28"/>
      <c r="I236" s="10" t="s">
        <v>223</v>
      </c>
      <c r="J236" s="11">
        <v>14000</v>
      </c>
      <c r="K236" s="11">
        <v>14000</v>
      </c>
      <c r="L236" s="11">
        <v>14000</v>
      </c>
      <c r="M236" s="11">
        <v>14000</v>
      </c>
      <c r="N236" s="11">
        <v>14000</v>
      </c>
      <c r="O236" s="11">
        <v>14000</v>
      </c>
      <c r="P236" s="69">
        <v>14000</v>
      </c>
      <c r="Q236" s="11">
        <v>14000</v>
      </c>
      <c r="R236" s="11">
        <v>14000</v>
      </c>
    </row>
    <row r="237" spans="1:19" ht="15" customHeight="1" x14ac:dyDescent="0.25">
      <c r="A237" s="12">
        <v>231</v>
      </c>
      <c r="B237" s="12">
        <v>10</v>
      </c>
      <c r="C237" s="12">
        <v>98008</v>
      </c>
      <c r="D237" s="12">
        <v>6118</v>
      </c>
      <c r="E237" s="14" t="s">
        <v>224</v>
      </c>
      <c r="F237" s="12">
        <v>6118</v>
      </c>
      <c r="G237" s="12">
        <v>5021</v>
      </c>
      <c r="H237" s="12" t="s">
        <v>37</v>
      </c>
      <c r="I237" s="18" t="s">
        <v>231</v>
      </c>
      <c r="J237" s="16">
        <v>12557</v>
      </c>
      <c r="K237" s="16">
        <v>12557</v>
      </c>
      <c r="L237" s="16">
        <v>14775</v>
      </c>
      <c r="M237" s="16">
        <v>14775</v>
      </c>
      <c r="N237" s="16">
        <v>14775</v>
      </c>
      <c r="O237" s="16">
        <v>14775</v>
      </c>
      <c r="P237" s="70">
        <v>14775</v>
      </c>
      <c r="Q237" s="16">
        <v>14775</v>
      </c>
      <c r="R237" s="16">
        <v>14775</v>
      </c>
      <c r="S237" s="59" t="s">
        <v>37</v>
      </c>
    </row>
    <row r="238" spans="1:19" ht="15" customHeight="1" x14ac:dyDescent="0.25">
      <c r="A238" s="12">
        <v>231</v>
      </c>
      <c r="B238" s="12">
        <v>10</v>
      </c>
      <c r="C238" s="12">
        <v>98008</v>
      </c>
      <c r="D238" s="12">
        <v>6118</v>
      </c>
      <c r="E238" s="14" t="s">
        <v>224</v>
      </c>
      <c r="F238" s="12">
        <v>6118</v>
      </c>
      <c r="G238" s="12">
        <v>5161</v>
      </c>
      <c r="H238" s="12"/>
      <c r="I238" s="18" t="s">
        <v>70</v>
      </c>
      <c r="J238" s="16">
        <v>200</v>
      </c>
      <c r="K238" s="16">
        <v>200</v>
      </c>
      <c r="L238" s="16">
        <v>165</v>
      </c>
      <c r="M238" s="16">
        <v>165</v>
      </c>
      <c r="N238" s="16">
        <v>165</v>
      </c>
      <c r="O238" s="16">
        <v>165</v>
      </c>
      <c r="P238" s="70">
        <v>165</v>
      </c>
      <c r="Q238" s="16">
        <v>165</v>
      </c>
      <c r="R238" s="16">
        <v>165</v>
      </c>
      <c r="S238" s="59" t="s">
        <v>37</v>
      </c>
    </row>
    <row r="239" spans="1:19" ht="15" customHeight="1" x14ac:dyDescent="0.25">
      <c r="A239" s="12">
        <v>231</v>
      </c>
      <c r="B239" s="12">
        <v>10</v>
      </c>
      <c r="C239" s="12">
        <v>98008</v>
      </c>
      <c r="D239" s="12">
        <v>6118</v>
      </c>
      <c r="E239" s="14" t="s">
        <v>224</v>
      </c>
      <c r="F239" s="12">
        <v>6118</v>
      </c>
      <c r="G239" s="12">
        <v>5173</v>
      </c>
      <c r="H239" s="12"/>
      <c r="I239" s="18" t="s">
        <v>168</v>
      </c>
      <c r="J239" s="16">
        <v>800</v>
      </c>
      <c r="K239" s="16">
        <v>800</v>
      </c>
      <c r="L239" s="16">
        <v>408</v>
      </c>
      <c r="M239" s="16">
        <v>408</v>
      </c>
      <c r="N239" s="16">
        <v>408</v>
      </c>
      <c r="O239" s="16">
        <v>408</v>
      </c>
      <c r="P239" s="70">
        <v>408</v>
      </c>
      <c r="Q239" s="16">
        <v>408</v>
      </c>
      <c r="R239" s="16">
        <v>408</v>
      </c>
      <c r="S239" s="59" t="s">
        <v>37</v>
      </c>
    </row>
    <row r="240" spans="1:19" ht="15" customHeight="1" x14ac:dyDescent="0.25">
      <c r="A240" s="12">
        <v>231</v>
      </c>
      <c r="B240" s="12">
        <v>10</v>
      </c>
      <c r="C240" s="12">
        <v>98008</v>
      </c>
      <c r="D240" s="12">
        <v>6118</v>
      </c>
      <c r="E240" s="14" t="s">
        <v>224</v>
      </c>
      <c r="F240" s="12">
        <v>6118</v>
      </c>
      <c r="G240" s="12">
        <v>5175</v>
      </c>
      <c r="H240" s="12"/>
      <c r="I240" s="18" t="s">
        <v>118</v>
      </c>
      <c r="J240" s="16">
        <v>1728</v>
      </c>
      <c r="K240" s="16">
        <v>1728</v>
      </c>
      <c r="L240" s="16">
        <v>1872</v>
      </c>
      <c r="M240" s="16">
        <v>1872</v>
      </c>
      <c r="N240" s="16">
        <v>1872</v>
      </c>
      <c r="O240" s="16">
        <v>1872</v>
      </c>
      <c r="P240" s="70">
        <v>1872</v>
      </c>
      <c r="Q240" s="16">
        <v>1872</v>
      </c>
      <c r="R240" s="16">
        <v>1872</v>
      </c>
      <c r="S240" s="59" t="s">
        <v>37</v>
      </c>
    </row>
    <row r="241" spans="1:20" ht="15" customHeight="1" x14ac:dyDescent="0.25">
      <c r="A241" s="47"/>
      <c r="B241" s="47"/>
      <c r="C241" s="27"/>
      <c r="D241" s="27"/>
      <c r="E241" s="9"/>
      <c r="F241" s="27"/>
      <c r="G241" s="27"/>
      <c r="H241" s="27"/>
      <c r="I241" s="10" t="s">
        <v>237</v>
      </c>
      <c r="J241" s="11">
        <f t="shared" ref="J241:O241" si="97">SUM(J237:J240)</f>
        <v>15285</v>
      </c>
      <c r="K241" s="11">
        <f t="shared" si="97"/>
        <v>15285</v>
      </c>
      <c r="L241" s="11">
        <f t="shared" si="97"/>
        <v>17220</v>
      </c>
      <c r="M241" s="11">
        <f t="shared" si="97"/>
        <v>17220</v>
      </c>
      <c r="N241" s="11">
        <f t="shared" si="97"/>
        <v>17220</v>
      </c>
      <c r="O241" s="11">
        <f t="shared" si="97"/>
        <v>17220</v>
      </c>
      <c r="P241" s="69">
        <f t="shared" ref="P241:Q241" si="98">SUM(P237:P240)</f>
        <v>17220</v>
      </c>
      <c r="Q241" s="11">
        <f t="shared" si="98"/>
        <v>17220</v>
      </c>
      <c r="R241" s="11">
        <f t="shared" ref="R241" si="99">SUM(R237:R240)</f>
        <v>17220</v>
      </c>
    </row>
    <row r="242" spans="1:20" ht="15" customHeight="1" x14ac:dyDescent="0.25">
      <c r="A242" s="12">
        <v>231</v>
      </c>
      <c r="B242" s="12">
        <v>10</v>
      </c>
      <c r="C242" s="12">
        <v>98187</v>
      </c>
      <c r="D242" s="12">
        <v>6115</v>
      </c>
      <c r="E242" s="14" t="s">
        <v>224</v>
      </c>
      <c r="F242" s="12">
        <v>6115</v>
      </c>
      <c r="G242" s="12">
        <v>5021</v>
      </c>
      <c r="H242" s="12" t="s">
        <v>37</v>
      </c>
      <c r="I242" s="18" t="s">
        <v>231</v>
      </c>
      <c r="J242" s="16">
        <v>12557</v>
      </c>
      <c r="K242" s="16">
        <v>12557</v>
      </c>
      <c r="L242" s="16">
        <v>12557</v>
      </c>
      <c r="M242" s="16">
        <v>12557</v>
      </c>
      <c r="N242" s="16">
        <v>12557</v>
      </c>
      <c r="O242" s="16">
        <v>12557</v>
      </c>
      <c r="P242" s="70">
        <v>12557</v>
      </c>
      <c r="Q242" s="16">
        <v>12557</v>
      </c>
      <c r="R242" s="16">
        <v>12557</v>
      </c>
    </row>
    <row r="243" spans="1:20" ht="15" customHeight="1" x14ac:dyDescent="0.25">
      <c r="A243" s="12">
        <v>231</v>
      </c>
      <c r="B243" s="12">
        <v>10</v>
      </c>
      <c r="C243" s="12">
        <v>98187</v>
      </c>
      <c r="D243" s="12">
        <v>6115</v>
      </c>
      <c r="E243" s="14" t="s">
        <v>224</v>
      </c>
      <c r="F243" s="12">
        <v>6115</v>
      </c>
      <c r="G243" s="12">
        <v>5161</v>
      </c>
      <c r="H243" s="12"/>
      <c r="I243" s="18" t="s">
        <v>70</v>
      </c>
      <c r="J243" s="16">
        <v>200</v>
      </c>
      <c r="K243" s="16">
        <v>200</v>
      </c>
      <c r="L243" s="16">
        <v>200</v>
      </c>
      <c r="M243" s="16">
        <v>200</v>
      </c>
      <c r="N243" s="16">
        <v>200</v>
      </c>
      <c r="O243" s="16">
        <v>200</v>
      </c>
      <c r="P243" s="70">
        <v>200</v>
      </c>
      <c r="Q243" s="16">
        <v>200</v>
      </c>
      <c r="R243" s="16">
        <v>200</v>
      </c>
    </row>
    <row r="244" spans="1:20" ht="15" customHeight="1" x14ac:dyDescent="0.25">
      <c r="A244" s="12">
        <v>231</v>
      </c>
      <c r="B244" s="12">
        <v>10</v>
      </c>
      <c r="C244" s="12">
        <v>98187</v>
      </c>
      <c r="D244" s="12">
        <v>6115</v>
      </c>
      <c r="E244" s="14" t="s">
        <v>224</v>
      </c>
      <c r="F244" s="12">
        <v>6115</v>
      </c>
      <c r="G244" s="12">
        <v>5173</v>
      </c>
      <c r="H244" s="12"/>
      <c r="I244" s="18" t="s">
        <v>168</v>
      </c>
      <c r="J244" s="16">
        <v>800</v>
      </c>
      <c r="K244" s="16">
        <v>800</v>
      </c>
      <c r="L244" s="16">
        <v>800</v>
      </c>
      <c r="M244" s="16">
        <v>800</v>
      </c>
      <c r="N244" s="16">
        <v>800</v>
      </c>
      <c r="O244" s="16">
        <v>800</v>
      </c>
      <c r="P244" s="70">
        <v>800</v>
      </c>
      <c r="Q244" s="16">
        <v>800</v>
      </c>
      <c r="R244" s="16">
        <v>800</v>
      </c>
    </row>
    <row r="245" spans="1:20" ht="15" customHeight="1" x14ac:dyDescent="0.25">
      <c r="A245" s="12">
        <v>231</v>
      </c>
      <c r="B245" s="12">
        <v>10</v>
      </c>
      <c r="C245" s="12">
        <v>98187</v>
      </c>
      <c r="D245" s="12">
        <v>6115</v>
      </c>
      <c r="E245" s="14" t="s">
        <v>224</v>
      </c>
      <c r="F245" s="12">
        <v>6115</v>
      </c>
      <c r="G245" s="12">
        <v>5175</v>
      </c>
      <c r="H245" s="12"/>
      <c r="I245" s="18" t="s">
        <v>118</v>
      </c>
      <c r="J245" s="16">
        <v>1728</v>
      </c>
      <c r="K245" s="16">
        <v>1728</v>
      </c>
      <c r="L245" s="16">
        <v>1728</v>
      </c>
      <c r="M245" s="16">
        <v>1728</v>
      </c>
      <c r="N245" s="16">
        <v>1728</v>
      </c>
      <c r="O245" s="16">
        <v>1728</v>
      </c>
      <c r="P245" s="70">
        <v>1728</v>
      </c>
      <c r="Q245" s="16">
        <v>1728</v>
      </c>
      <c r="R245" s="16">
        <v>1728</v>
      </c>
    </row>
    <row r="246" spans="1:20" ht="15" customHeight="1" x14ac:dyDescent="0.25">
      <c r="A246" s="47"/>
      <c r="B246" s="47"/>
      <c r="C246" s="27"/>
      <c r="D246" s="27"/>
      <c r="E246" s="9"/>
      <c r="F246" s="27"/>
      <c r="G246" s="27"/>
      <c r="H246" s="27"/>
      <c r="I246" s="10" t="s">
        <v>239</v>
      </c>
      <c r="J246" s="11">
        <f t="shared" ref="J246:O246" si="100">SUM(J242:J245)</f>
        <v>15285</v>
      </c>
      <c r="K246" s="11">
        <f t="shared" si="100"/>
        <v>15285</v>
      </c>
      <c r="L246" s="11">
        <f t="shared" si="100"/>
        <v>15285</v>
      </c>
      <c r="M246" s="11">
        <f t="shared" si="100"/>
        <v>15285</v>
      </c>
      <c r="N246" s="11">
        <f t="shared" si="100"/>
        <v>15285</v>
      </c>
      <c r="O246" s="11">
        <f t="shared" si="100"/>
        <v>15285</v>
      </c>
      <c r="P246" s="69">
        <f t="shared" ref="P246:Q246" si="101">SUM(P242:P245)</f>
        <v>15285</v>
      </c>
      <c r="Q246" s="11">
        <f t="shared" si="101"/>
        <v>15285</v>
      </c>
      <c r="R246" s="11">
        <f t="shared" ref="R246" si="102">SUM(R242:R245)</f>
        <v>15285</v>
      </c>
    </row>
    <row r="247" spans="1:20" ht="15" customHeight="1" x14ac:dyDescent="0.25">
      <c r="A247" s="42">
        <v>231</v>
      </c>
      <c r="B247" s="42">
        <v>10</v>
      </c>
      <c r="C247" s="42"/>
      <c r="D247" s="42"/>
      <c r="E247" s="17" t="s">
        <v>17</v>
      </c>
      <c r="F247" s="42">
        <v>3421</v>
      </c>
      <c r="G247" s="42">
        <v>6121</v>
      </c>
      <c r="H247" s="42"/>
      <c r="I247" s="18" t="s">
        <v>53</v>
      </c>
      <c r="J247" s="43">
        <v>500000</v>
      </c>
      <c r="K247" s="16">
        <v>500000</v>
      </c>
      <c r="L247" s="16">
        <v>500000</v>
      </c>
      <c r="M247" s="16">
        <v>500000</v>
      </c>
      <c r="N247" s="16">
        <v>500000</v>
      </c>
      <c r="O247" s="16">
        <v>500000</v>
      </c>
      <c r="P247" s="70">
        <v>500000</v>
      </c>
      <c r="Q247" s="16">
        <v>500000</v>
      </c>
      <c r="R247" s="16">
        <v>500000</v>
      </c>
    </row>
    <row r="248" spans="1:20" ht="15" customHeight="1" x14ac:dyDescent="0.25">
      <c r="A248" s="28"/>
      <c r="B248" s="28"/>
      <c r="C248" s="28"/>
      <c r="D248" s="28"/>
      <c r="E248" s="28"/>
      <c r="F248" s="28"/>
      <c r="G248" s="28"/>
      <c r="H248" s="28"/>
      <c r="I248" s="44" t="s">
        <v>232</v>
      </c>
      <c r="J248" s="11">
        <f t="shared" ref="J248:O248" si="103">SUM(J247)</f>
        <v>500000</v>
      </c>
      <c r="K248" s="11">
        <f t="shared" si="103"/>
        <v>500000</v>
      </c>
      <c r="L248" s="11">
        <f t="shared" si="103"/>
        <v>500000</v>
      </c>
      <c r="M248" s="11">
        <f t="shared" si="103"/>
        <v>500000</v>
      </c>
      <c r="N248" s="11">
        <f t="shared" si="103"/>
        <v>500000</v>
      </c>
      <c r="O248" s="11">
        <f t="shared" si="103"/>
        <v>500000</v>
      </c>
      <c r="P248" s="69">
        <f t="shared" ref="P248:Q248" si="104">SUM(P247)</f>
        <v>500000</v>
      </c>
      <c r="Q248" s="11">
        <f t="shared" si="104"/>
        <v>500000</v>
      </c>
      <c r="R248" s="11">
        <f t="shared" ref="R248" si="105">SUM(R247)</f>
        <v>500000</v>
      </c>
    </row>
    <row r="249" spans="1:20" ht="15" customHeight="1" x14ac:dyDescent="0.25">
      <c r="A249" s="42">
        <v>231</v>
      </c>
      <c r="B249" s="45">
        <v>10</v>
      </c>
      <c r="C249" s="45">
        <v>98071</v>
      </c>
      <c r="D249" s="45">
        <v>6114</v>
      </c>
      <c r="E249" s="42">
        <v>12</v>
      </c>
      <c r="F249" s="42">
        <v>6402</v>
      </c>
      <c r="G249" s="42">
        <v>5364</v>
      </c>
      <c r="H249" s="45"/>
      <c r="I249" s="46" t="s">
        <v>255</v>
      </c>
      <c r="J249" s="19">
        <v>0</v>
      </c>
      <c r="K249" s="19">
        <v>0</v>
      </c>
      <c r="L249" s="16">
        <v>2532</v>
      </c>
      <c r="M249" s="16">
        <v>2532</v>
      </c>
      <c r="N249" s="16">
        <v>2532</v>
      </c>
      <c r="O249" s="16">
        <v>2532</v>
      </c>
      <c r="P249" s="70">
        <v>2532</v>
      </c>
      <c r="Q249" s="16">
        <v>2532</v>
      </c>
      <c r="R249" s="16">
        <v>2532</v>
      </c>
      <c r="S249" t="s">
        <v>37</v>
      </c>
    </row>
    <row r="250" spans="1:20" ht="15" customHeight="1" x14ac:dyDescent="0.25">
      <c r="A250" s="28"/>
      <c r="B250" s="28"/>
      <c r="C250" s="28"/>
      <c r="D250" s="28"/>
      <c r="E250" s="28"/>
      <c r="F250" s="28"/>
      <c r="G250" s="28"/>
      <c r="H250" s="28"/>
      <c r="I250" s="44" t="s">
        <v>255</v>
      </c>
      <c r="J250" s="11">
        <v>0</v>
      </c>
      <c r="K250" s="11">
        <v>0</v>
      </c>
      <c r="L250" s="11">
        <v>2532</v>
      </c>
      <c r="M250" s="11">
        <v>2532</v>
      </c>
      <c r="N250" s="11">
        <v>2532</v>
      </c>
      <c r="O250" s="11">
        <v>2532</v>
      </c>
      <c r="P250" s="69">
        <v>2532</v>
      </c>
      <c r="Q250" s="11">
        <v>2532</v>
      </c>
      <c r="R250" s="11">
        <f>SUM(R249)</f>
        <v>2532</v>
      </c>
    </row>
    <row r="251" spans="1:20" ht="15" customHeight="1" x14ac:dyDescent="0.25">
      <c r="A251" s="42">
        <v>236</v>
      </c>
      <c r="B251" s="45">
        <v>20</v>
      </c>
      <c r="C251" s="45"/>
      <c r="D251" s="45"/>
      <c r="E251" s="42">
        <v>12</v>
      </c>
      <c r="F251" s="42">
        <v>6330</v>
      </c>
      <c r="G251" s="42">
        <v>5342</v>
      </c>
      <c r="H251" s="45"/>
      <c r="I251" s="46" t="s">
        <v>171</v>
      </c>
      <c r="J251" s="16">
        <v>90000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70">
        <v>0</v>
      </c>
      <c r="Q251" s="16">
        <v>0</v>
      </c>
      <c r="R251" s="16">
        <v>0</v>
      </c>
    </row>
    <row r="252" spans="1:20" ht="15" customHeight="1" x14ac:dyDescent="0.25">
      <c r="A252" s="42">
        <v>231</v>
      </c>
      <c r="B252" s="45">
        <v>10</v>
      </c>
      <c r="C252" s="45"/>
      <c r="D252" s="45"/>
      <c r="E252" s="42">
        <v>12</v>
      </c>
      <c r="F252" s="42">
        <v>6330</v>
      </c>
      <c r="G252" s="42">
        <v>5342</v>
      </c>
      <c r="H252" s="45"/>
      <c r="I252" s="46" t="s">
        <v>171</v>
      </c>
      <c r="J252" s="16">
        <v>0</v>
      </c>
      <c r="K252" s="16">
        <v>90000</v>
      </c>
      <c r="L252" s="16">
        <v>90000</v>
      </c>
      <c r="M252" s="16">
        <v>90000</v>
      </c>
      <c r="N252" s="16">
        <v>90000</v>
      </c>
      <c r="O252" s="16">
        <v>90000</v>
      </c>
      <c r="P252" s="70">
        <v>90000</v>
      </c>
      <c r="Q252" s="16">
        <v>90000</v>
      </c>
      <c r="R252" s="16">
        <v>100000</v>
      </c>
      <c r="S252" s="76">
        <v>10000</v>
      </c>
      <c r="T252" t="s">
        <v>303</v>
      </c>
    </row>
    <row r="253" spans="1:20" ht="15" customHeight="1" x14ac:dyDescent="0.25">
      <c r="A253" s="28"/>
      <c r="B253" s="28"/>
      <c r="C253" s="28"/>
      <c r="D253" s="28"/>
      <c r="E253" s="28"/>
      <c r="F253" s="28"/>
      <c r="G253" s="28"/>
      <c r="H253" s="28"/>
      <c r="I253" s="44" t="s">
        <v>236</v>
      </c>
      <c r="J253" s="11">
        <f>SUM(J251)</f>
        <v>90000</v>
      </c>
      <c r="K253" s="11">
        <f t="shared" ref="K253:Q253" si="106">SUM(K251+K252)</f>
        <v>90000</v>
      </c>
      <c r="L253" s="11">
        <f t="shared" si="106"/>
        <v>90000</v>
      </c>
      <c r="M253" s="11">
        <f t="shared" si="106"/>
        <v>90000</v>
      </c>
      <c r="N253" s="11">
        <f t="shared" si="106"/>
        <v>90000</v>
      </c>
      <c r="O253" s="11">
        <f t="shared" si="106"/>
        <v>90000</v>
      </c>
      <c r="P253" s="69">
        <f t="shared" si="106"/>
        <v>90000</v>
      </c>
      <c r="Q253" s="11">
        <f t="shared" si="106"/>
        <v>90000</v>
      </c>
      <c r="R253" s="11">
        <f t="shared" ref="R253" si="107">SUM(R251+R252)</f>
        <v>100000</v>
      </c>
    </row>
    <row r="254" spans="1:20" ht="15" customHeight="1" x14ac:dyDescent="0.25">
      <c r="A254" s="42">
        <v>236</v>
      </c>
      <c r="B254" s="45">
        <v>20</v>
      </c>
      <c r="C254" s="45"/>
      <c r="D254" s="45"/>
      <c r="E254" s="45">
        <v>8</v>
      </c>
      <c r="F254" s="45">
        <v>6171</v>
      </c>
      <c r="G254" s="45">
        <v>5499</v>
      </c>
      <c r="H254" s="45"/>
      <c r="I254" s="46" t="s">
        <v>250</v>
      </c>
      <c r="J254" s="16">
        <v>0</v>
      </c>
      <c r="K254" s="16">
        <v>85000</v>
      </c>
      <c r="L254" s="16">
        <v>85000</v>
      </c>
      <c r="M254" s="16">
        <v>85000</v>
      </c>
      <c r="N254" s="16">
        <v>85000</v>
      </c>
      <c r="O254" s="16">
        <v>85000</v>
      </c>
      <c r="P254" s="70">
        <v>84200</v>
      </c>
      <c r="Q254" s="16">
        <v>84200</v>
      </c>
      <c r="R254" s="16">
        <v>94200</v>
      </c>
      <c r="S254" s="59">
        <v>10000</v>
      </c>
      <c r="T254" t="s">
        <v>304</v>
      </c>
    </row>
    <row r="255" spans="1:20" ht="15" customHeight="1" x14ac:dyDescent="0.25">
      <c r="A255" s="42">
        <v>236</v>
      </c>
      <c r="B255" s="45">
        <v>20</v>
      </c>
      <c r="C255" s="45"/>
      <c r="D255" s="45"/>
      <c r="E255" s="45">
        <v>12</v>
      </c>
      <c r="F255" s="45">
        <v>6310</v>
      </c>
      <c r="G255" s="45">
        <v>5163</v>
      </c>
      <c r="H255" s="45"/>
      <c r="I255" s="46" t="s">
        <v>271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70">
        <v>800</v>
      </c>
      <c r="Q255" s="16">
        <v>800</v>
      </c>
      <c r="R255" s="16">
        <v>800</v>
      </c>
      <c r="S255" s="59" t="s">
        <v>37</v>
      </c>
    </row>
    <row r="256" spans="1:20" ht="15" customHeight="1" x14ac:dyDescent="0.25">
      <c r="A256" s="42">
        <v>236</v>
      </c>
      <c r="B256" s="45">
        <v>20</v>
      </c>
      <c r="C256" s="45"/>
      <c r="D256" s="45"/>
      <c r="E256" s="45">
        <v>8</v>
      </c>
      <c r="F256" s="45">
        <v>6171</v>
      </c>
      <c r="G256" s="45">
        <v>5169</v>
      </c>
      <c r="H256" s="45"/>
      <c r="I256" s="46" t="s">
        <v>251</v>
      </c>
      <c r="J256" s="16">
        <v>0</v>
      </c>
      <c r="K256" s="16">
        <v>5000</v>
      </c>
      <c r="L256" s="16">
        <v>5000</v>
      </c>
      <c r="M256" s="16">
        <v>5000</v>
      </c>
      <c r="N256" s="16">
        <v>5000</v>
      </c>
      <c r="O256" s="16">
        <v>5000</v>
      </c>
      <c r="P256" s="70">
        <v>5000</v>
      </c>
      <c r="Q256" s="16">
        <v>5000</v>
      </c>
      <c r="R256" s="16">
        <v>5000</v>
      </c>
    </row>
    <row r="257" spans="1:21" ht="15" customHeight="1" x14ac:dyDescent="0.25">
      <c r="A257" s="48"/>
      <c r="B257" s="49"/>
      <c r="C257" s="49"/>
      <c r="D257" s="49"/>
      <c r="E257" s="49"/>
      <c r="F257" s="49"/>
      <c r="G257" s="49"/>
      <c r="H257" s="49"/>
      <c r="I257" s="50"/>
      <c r="J257" s="11">
        <v>0</v>
      </c>
      <c r="K257" s="11">
        <f t="shared" ref="K257:Q257" si="108">SUM(K254:K256)</f>
        <v>90000</v>
      </c>
      <c r="L257" s="11">
        <f t="shared" si="108"/>
        <v>90000</v>
      </c>
      <c r="M257" s="11">
        <f t="shared" si="108"/>
        <v>90000</v>
      </c>
      <c r="N257" s="11">
        <f t="shared" si="108"/>
        <v>90000</v>
      </c>
      <c r="O257" s="11">
        <f t="shared" si="108"/>
        <v>90000</v>
      </c>
      <c r="P257" s="69">
        <f t="shared" si="108"/>
        <v>90000</v>
      </c>
      <c r="Q257" s="11">
        <f t="shared" si="108"/>
        <v>90000</v>
      </c>
      <c r="R257" s="11">
        <f t="shared" ref="R257" si="109">SUM(R254:R256)</f>
        <v>100000</v>
      </c>
    </row>
    <row r="258" spans="1:21" x14ac:dyDescent="0.25">
      <c r="A258" s="98" t="s">
        <v>100</v>
      </c>
      <c r="B258" s="99"/>
      <c r="C258" s="99"/>
      <c r="D258" s="99"/>
      <c r="E258" s="99"/>
      <c r="F258" s="99"/>
      <c r="G258" s="99"/>
      <c r="H258" s="99"/>
      <c r="I258" s="100"/>
      <c r="J258" s="4">
        <f>SUM(J223+J226+J228+J229+J230+J231+J236+J241+J246+J248+J253+J257)</f>
        <v>2749140</v>
      </c>
      <c r="K258" s="4">
        <f>SUM(K223+K226+K228+K229+K230+K231+K236+K241+K246+K248+K253+K257)</f>
        <v>2839140</v>
      </c>
      <c r="L258" s="4">
        <f t="shared" ref="L258:R258" si="110">SUM(L223+L226+L228+L229+L230+L231+L236+L241+L246+L248+L250+L253+L257)</f>
        <v>2843607</v>
      </c>
      <c r="M258" s="4">
        <f t="shared" si="110"/>
        <v>2843607</v>
      </c>
      <c r="N258" s="4">
        <f t="shared" si="110"/>
        <v>2837988.57</v>
      </c>
      <c r="O258" s="4">
        <f t="shared" si="110"/>
        <v>2837988.57</v>
      </c>
      <c r="P258" s="73">
        <f t="shared" si="110"/>
        <v>2810683.5700000003</v>
      </c>
      <c r="Q258" s="4">
        <f t="shared" si="110"/>
        <v>2810683.5700000003</v>
      </c>
      <c r="R258" s="4">
        <f t="shared" si="110"/>
        <v>2920683.57</v>
      </c>
      <c r="S258" s="65">
        <f>SUM(S5:S257)</f>
        <v>1938000</v>
      </c>
    </row>
    <row r="259" spans="1:21" x14ac:dyDescent="0.25">
      <c r="A259" s="90" t="s">
        <v>225</v>
      </c>
      <c r="B259" s="90"/>
      <c r="C259" s="90"/>
      <c r="D259" s="90"/>
      <c r="E259" s="90"/>
      <c r="F259" s="90"/>
      <c r="G259" s="90"/>
      <c r="H259" s="90"/>
      <c r="I259" s="90"/>
      <c r="J259" s="4">
        <f t="shared" ref="J259:R259" si="111">SUM(J52+J102+J159+J203+J258)</f>
        <v>19508713</v>
      </c>
      <c r="K259" s="4">
        <f t="shared" si="111"/>
        <v>19598713</v>
      </c>
      <c r="L259" s="4">
        <f t="shared" si="111"/>
        <v>19598713</v>
      </c>
      <c r="M259" s="4">
        <f t="shared" si="111"/>
        <v>19598713</v>
      </c>
      <c r="N259" s="4">
        <f t="shared" si="111"/>
        <v>19630594.57</v>
      </c>
      <c r="O259" s="4">
        <f t="shared" si="111"/>
        <v>19630594.57</v>
      </c>
      <c r="P259" s="73">
        <f t="shared" si="111"/>
        <v>19654289.57</v>
      </c>
      <c r="Q259" s="4">
        <f t="shared" si="111"/>
        <v>19654289.57</v>
      </c>
      <c r="R259" s="4">
        <f t="shared" si="111"/>
        <v>21592289.57</v>
      </c>
      <c r="S259" t="s">
        <v>37</v>
      </c>
    </row>
    <row r="260" spans="1:21" x14ac:dyDescent="0.25">
      <c r="I260" s="29"/>
    </row>
    <row r="261" spans="1:21" x14ac:dyDescent="0.25">
      <c r="A261" t="s">
        <v>230</v>
      </c>
      <c r="I261" t="s">
        <v>228</v>
      </c>
      <c r="J261" s="32">
        <f>SUM(J5+J6+J7+J8+J9+J10+J11+J14+J15+J16+J17+J20+J22+J24+J25+J26+J27+J28+J30+J31+J32+J33+J34+J35+J36+J37+J44+J49+J57+J60+J61+J62+J63+J64+J66+J67+J68+J69+J70+J72+J73+J74+J77+J78+J79+J81+J82+J84+J85+J86+J87+J88+J89+J90+J91+J92+J93+J94+J95+J96+J98+J99+J100+J107+J111+J112+J116+J120+J121+J122+J123+J124+J125+J126+J127+J128+J129+J130+J131+J132+J133+J134+J135+J137+J138+J139+J140+J141+J142+J143+J144+J153+J154+J155+J156+J157+J164+J166+J168+J170+J174+J175+J176+J177+J179+J180+J181+J182+J184+J185+J186+J187+J190+J191+J192+J193+J194+J195+J199+J208+J211+J212+J215+J218+J219+J220+J221+J222+J224+J225+J227+J229+J230+J231+J236+J237+J238+J239+J240+J242+J243+J244+J245+J251+J252+J254+J256)</f>
        <v>11230558</v>
      </c>
      <c r="K261" s="32">
        <f>SUM(K5+K6+K7+K8+K9+K10+K11+K14+K15+K16+K17+K20+K22+K24+K25+K26+K27+K28+K30+K31+K32+K33+K34+K35+K36+K37+K44+K49+K57+K60+K61+K62+K63+K64+K66+K67+K68+K69+K70+K72+K73+K74+K77+K78+K79+K81+K82+K84+K85+K86+K87+K88+K89+K90+K91+K92+K93+K94+K95+K96+K98+K99+K100+K107+K111+K112+K116+K120+K121+K122+K123+K124+K125+K126+K127+K128+K129+K130+K131+K132+K133+K134+K135+K137+K138+K139+K140+K141+K142+K143+K144+K153+K154+K155+K156+K157+K164+K166+K168+K170+K174+K175+K176+K177+K179+K180+K181+K182+K184+K185+K186+K187+K190+K191+K192+K193+K194+K195+K199+K208+K211+K212+K215+K218+K219+K220+K221+K222+K224+K225+K227+K229+K230+K231+K236+K237+K238+K239+K240+K242+K243+K244+K245+K251+K252+K254+K256)</f>
        <v>11320558</v>
      </c>
      <c r="L261" s="32">
        <f>SUM(L5+L6+L7+L8+L9+L10+L11+L14+L15+L16+L17+L20+L22+L24+L25+L26+L27+L28+L30+L31+L32+L33+L34+L35+L36+L37+L44+L49+L57+L60+L61+L62+L63+L64+L66+L67+L68+L69+L70+L72+L73+L74+L77+L78+L79+L81+L82+L84+L85+L86+L87+L88+L89+L90+L91+L92+L93+L94+L95+L96+L98+L99+L100+L107+L111+L112+L116+L120+L121+L122+L123+L124+L125+L126+L127+L128+L129+L130+L131+L132+L133+L134+L135+L137+L138+L139+L140+L141+L142+L143+L144+L153+L154+L155+L156+L157+L164+L166+L168+L170+L174+L175+L176+L177+L179+L180+L181+L182+L184+L185+L186+L187+L190+L191+L192+L193+L194+L195+L199+L208+L211+L212+L215+L218+L219+L220+L221+L222+L224+L225+L227+L229+L230+L231+L236+L237+L238+L239+L240+L242+L243+L244+L245+L250+L251+L252+L254+L256)</f>
        <v>11320558</v>
      </c>
      <c r="M261" s="32">
        <f>SUM(M5+M6+M7+M8+M9+M10+M11+M14+M15+M16+M17+M20+M22+M24+M25+M26+M27+M28+M30+M31+M32+M33+M34+M35+M36+M37+M44+M49+M57+M60+M61+M62+M63+M64+M66+M67+M68+M69+M70+M72+M73+M74+M77+M78+M79+M81+M82+M84+M85+M86+M87+M88+M89+M90+M91+M92+M93+M94+M95+M96+M98+M99+M100+M107+M111+M112+M116+M120+M121+M122+M123+M124+M125+M126+M127+M128+M129+M130+M131+M132+M133+M134+M135+M136+M137+M138+M139+M140+M141+M142+M143+M144+M145+M153+M154+M155+M156+M157+M164+M166+M168+M170+M174+M175+M176+M177+M179+M180+M181+M182+M184+M185+M186+M187+M190+M191+M192+M193+M194+M195+M199+M208+M211+M212+M215+M218+M219+M220+M221+M222+M224+M225+M227+M229+M230+M231+M236+M237+M238+M239+M240+M242+M243+M244+M245+M249+M251+M252+M254+M256)</f>
        <v>11320558</v>
      </c>
      <c r="N261" s="32">
        <f>SUM(N5+N6+N7+N8+N9+N10+N11+N14+N15+N16+N17+N20+N22+N24+N25+N26+N27+N28+N30+N31+N32+N33+N34+N35+N36+N37+N44+N48+N49+N57+N60+N61+N62+N63+N64+N66+N67+N68+N69+N70+N72+N73+N74+N77+N78+N79+N81+N82+N84+N85+N86+N87+N88+N89+N90+N91+N92+N93+N94+N95+N96+N98+N99+N100+N107+N111+N112+N116+N120+N121+N122+N123+N124+N125+N126+N127+N128+N129+N130+N131+N132+N133+N134+N135+N136+N137+N138+N139+N140+N141+N142+N143+N144+N145+N153+N154+N155+N156+N157+N164+N166+N168+N170+N174+N175+N176+N177+N179+N180+N181+N182+N184+N185+N186+N187+N190+N191+N192+N193+N194+N195+N199+N208+N211+N212+N215+N218+N219+N220+N221+N222+N224+N225+N227+N229+N230+N231+N236+N237+N238+N239+N240+N242+N243+N244+N245+N249+N251+N252+N254+N256)</f>
        <v>11352439.57</v>
      </c>
      <c r="O261" s="32">
        <f>SUM(O5+O6+O7+O8+O9+O10+O11+O14+O15+O16+O17+O20+O22+O24+O25+O26+O27+O28+O30+O31+O32+O33+O34+O35+O36+O37+O44+O48+O49+O57+O60+O61+O62+O63+O64+O66+O67+O68+O69+O70+O72+O73+O74+O77+O78+O79+O81+O82+O84+O85+O86+O87+O88+O89+O90+O91+O92+O93+O94+O95+O96+O98+O99+O100+O107+O111+O112+O116+O120+O121+O122+O123+O124+O125+O126+O127+O128+O129+O130+O131+O132+O133+O134+O135+O136+O137+O138+O139+O140+O141+O142+O143+O144+O145+O153+O154+O155+O156+O157+O164+O166+O168+O170+O174+O175+O176+O177+O179+O180+O181+O182+O184+O185+O186+O187+O190+O191+O192+O193+O194+O195+O199+O208+O211+O212+O215+O218+O219+O220+O221+O222+O224+O225+O227+O229+O230+O231+O236+O237+O238+O239+O240+O242+O243+O244+O245+O249+O251+O252+O254+O256)</f>
        <v>11352439.57</v>
      </c>
      <c r="P261" s="32">
        <f>SUM(P5+P6+P7+P8+P9+P10+P11+P14+P15+P16+P17+P20+P22+P24+P25+P26+P27+P28+P30+P31+P32+P33+P34+P35+P36+P37+P44+P48+P49+P50+P57+P58+P60+P61+P62+P63+P64+P66+P67+P68+P69+P70+P72+P73+P74+P77+P78+P79+P81+P82+P83+P84+P85+P86+P87+P88+P89+P90+P91+P92+P93+P94+P95+P96+P98+P99+P100+P107+P108+P109+P110+P111+P112+P113+P114+P115+P116+P117+P118+P119+P120+P121+P122+P123+P124+P125+P126+P127+P128+P129+P130+P131+P132+P133+P134+P135+P136+P137+P138+P139+P140+P141+P142+P143+P144+P145+P153+P154+P155+P156+P157+P164+P166+P168+P170+P174+P175+P176+P177+P179+P180+P181+P182+P184+P185+P186+P187+P190+P191+P192+P193+P194+P195+P199+P208+P209+P210+P211+P212+P213+P214+P215+P216+P217+P218+P219+P220+P221+P222+P224+P225+P227+P229+P230+P231+P236+P237+P238+P239+P240+P242+P243+P244+P245+P249+P251+P252+P254+P255+P256)</f>
        <v>11376134.57</v>
      </c>
      <c r="Q261" s="32">
        <f>SUM(Q5+Q6+Q7+Q8+Q9+Q10+Q11+Q14+Q15+Q16+Q17+Q20+Q22+Q24+Q25+Q26+Q27+Q28+Q30+Q31+Q32+Q33+Q34+Q35+Q36+Q37+Q44+Q48+Q49+Q50+Q57+Q58+Q60+Q61+Q62+Q63+Q64+Q66+Q67+Q68+Q69+Q70+Q72+Q73+Q74+Q77+Q78+Q79+Q81+Q82+Q83+Q84+Q85+Q86+Q87+Q88+Q89+Q90+Q91+Q92+Q93+Q94+Q95+Q96+Q98+Q99+Q100+Q107+Q108+Q109+Q110+Q111+Q112+Q113+Q114+Q115+Q116+Q117+Q118+Q119+Q120+Q121+Q122+Q123+Q124+Q125+Q126+Q127+Q128+Q129+Q130+Q131+Q132+Q133+Q134+Q135+Q136+Q137+Q138+Q139+Q140+Q141+Q142+Q143+Q144+Q145+Q153+Q154+Q155+Q156+Q157+Q164+Q166+Q168+Q170+Q174+Q175+Q176+Q177+Q179+Q180+Q181+Q182+Q184+Q185+Q186+Q187+Q190+Q191+Q192+Q193+Q194+Q195+Q199+Q208+Q209+Q210+Q211+Q212+Q213+Q214+Q215+Q216+Q217+Q218+Q219+Q220+Q221+Q222+Q224+Q225+Q227+Q229+Q230+Q231+Q236+Q237+Q238+Q239+Q240+Q242+Q243+Q244+Q245+Q249+Q251+Q252+Q254+Q255+Q256)</f>
        <v>11376134.57</v>
      </c>
      <c r="R261" s="32"/>
      <c r="S261" t="s">
        <v>37</v>
      </c>
      <c r="U261" s="32"/>
    </row>
    <row r="262" spans="1:21" x14ac:dyDescent="0.25">
      <c r="I262" t="s">
        <v>229</v>
      </c>
      <c r="J262" s="32">
        <f t="shared" ref="J262:Q262" si="112">SUM(J12+J18+J38+J39+J42+J75+J197+J201+J247)</f>
        <v>8278155</v>
      </c>
      <c r="K262" s="32">
        <f t="shared" si="112"/>
        <v>8278155</v>
      </c>
      <c r="L262" s="32">
        <f t="shared" si="112"/>
        <v>8278155</v>
      </c>
      <c r="M262" s="32">
        <f t="shared" si="112"/>
        <v>8278155</v>
      </c>
      <c r="N262" s="32">
        <f t="shared" si="112"/>
        <v>8278155</v>
      </c>
      <c r="O262" s="32">
        <f t="shared" si="112"/>
        <v>8278155</v>
      </c>
      <c r="P262" s="32">
        <f t="shared" si="112"/>
        <v>8278155</v>
      </c>
      <c r="Q262" s="32">
        <f t="shared" si="112"/>
        <v>8278155</v>
      </c>
      <c r="R262" s="32"/>
      <c r="U262" s="32"/>
    </row>
    <row r="263" spans="1:21" x14ac:dyDescent="0.25">
      <c r="J263" s="32">
        <f t="shared" ref="J263:O263" si="113">SUM(J261:J262)</f>
        <v>19508713</v>
      </c>
      <c r="K263" s="32">
        <f t="shared" si="113"/>
        <v>19598713</v>
      </c>
      <c r="L263" s="32">
        <f t="shared" si="113"/>
        <v>19598713</v>
      </c>
      <c r="M263" s="32">
        <f t="shared" si="113"/>
        <v>19598713</v>
      </c>
      <c r="N263" s="32">
        <f t="shared" si="113"/>
        <v>19630594.57</v>
      </c>
      <c r="O263" s="32">
        <f t="shared" si="113"/>
        <v>19630594.57</v>
      </c>
      <c r="P263" s="32">
        <f t="shared" ref="P263:Q263" si="114">SUM(P261:P262)</f>
        <v>19654289.57</v>
      </c>
      <c r="Q263" s="32">
        <f t="shared" si="114"/>
        <v>19654289.57</v>
      </c>
      <c r="R263" s="32"/>
      <c r="U263" s="32"/>
    </row>
    <row r="264" spans="1:21" x14ac:dyDescent="0.25">
      <c r="I264" s="29"/>
    </row>
    <row r="265" spans="1:21" x14ac:dyDescent="0.25">
      <c r="A265" s="30" t="s">
        <v>226</v>
      </c>
      <c r="B265" s="30"/>
      <c r="C265" s="31"/>
      <c r="D265" s="30"/>
      <c r="E265" s="30"/>
      <c r="F265" s="30"/>
      <c r="G265" s="30"/>
      <c r="H265" s="30"/>
      <c r="I265" s="30" t="s">
        <v>37</v>
      </c>
    </row>
    <row r="266" spans="1:21" x14ac:dyDescent="0.25">
      <c r="A266" s="33" t="s">
        <v>37</v>
      </c>
      <c r="B266" s="33"/>
      <c r="C266" s="34"/>
      <c r="I266" s="33" t="s">
        <v>37</v>
      </c>
    </row>
    <row r="267" spans="1:21" x14ac:dyDescent="0.25">
      <c r="A267" s="33">
        <v>8115</v>
      </c>
      <c r="B267" s="33"/>
      <c r="C267" s="34"/>
      <c r="I267" s="33" t="s">
        <v>37</v>
      </c>
      <c r="J267" s="32">
        <v>-751955.43</v>
      </c>
      <c r="K267" s="32">
        <v>-636165.43000000005</v>
      </c>
      <c r="L267" s="32">
        <v>-636165.43000000005</v>
      </c>
      <c r="M267" s="32">
        <v>-636165.43000000005</v>
      </c>
      <c r="N267" s="32">
        <v>-636165.43000000005</v>
      </c>
      <c r="O267" s="32">
        <v>-636165.43000000005</v>
      </c>
      <c r="P267" s="32">
        <v>-636165.43000000005</v>
      </c>
      <c r="Q267" s="32">
        <v>-636165.43000000005</v>
      </c>
      <c r="R267" s="32">
        <v>-172865.43</v>
      </c>
      <c r="S267" s="32">
        <v>463300</v>
      </c>
      <c r="T267" s="32" t="s">
        <v>37</v>
      </c>
    </row>
    <row r="268" spans="1:21" x14ac:dyDescent="0.25">
      <c r="A268" s="33">
        <v>8114</v>
      </c>
      <c r="B268" s="33"/>
      <c r="C268" s="34"/>
      <c r="I268" s="33"/>
      <c r="J268" s="32">
        <v>-8000000</v>
      </c>
      <c r="K268" s="32">
        <v>-8000000</v>
      </c>
      <c r="L268" s="32">
        <v>-8000000</v>
      </c>
      <c r="M268" s="32">
        <v>-8000000</v>
      </c>
      <c r="N268" s="32">
        <v>-8000000</v>
      </c>
      <c r="O268" s="32">
        <v>-8000000</v>
      </c>
      <c r="P268" s="32">
        <v>-8000000</v>
      </c>
      <c r="Q268" s="32">
        <v>-8000000</v>
      </c>
      <c r="R268" s="32">
        <v>-6673000</v>
      </c>
      <c r="S268" s="32">
        <v>1327000</v>
      </c>
    </row>
    <row r="271" spans="1:21" x14ac:dyDescent="0.25">
      <c r="A271" t="s">
        <v>289</v>
      </c>
      <c r="R271" s="32">
        <v>6845865.4299999997</v>
      </c>
    </row>
    <row r="280" spans="6:6" x14ac:dyDescent="0.25">
      <c r="F280" t="s">
        <v>37</v>
      </c>
    </row>
    <row r="281" spans="6:6" x14ac:dyDescent="0.25">
      <c r="F281" t="s">
        <v>37</v>
      </c>
    </row>
  </sheetData>
  <mergeCells count="18">
    <mergeCell ref="A258:I258"/>
    <mergeCell ref="A259:I259"/>
    <mergeCell ref="A204:K204"/>
    <mergeCell ref="A205:K205"/>
    <mergeCell ref="A232:K232"/>
    <mergeCell ref="A233:K233"/>
    <mergeCell ref="A159:I159"/>
    <mergeCell ref="A203:I203"/>
    <mergeCell ref="A103:K103"/>
    <mergeCell ref="A104:K104"/>
    <mergeCell ref="A160:K160"/>
    <mergeCell ref="A161:K161"/>
    <mergeCell ref="A52:I52"/>
    <mergeCell ref="A102:I102"/>
    <mergeCell ref="A1:K1"/>
    <mergeCell ref="A2:K2"/>
    <mergeCell ref="A53:K53"/>
    <mergeCell ref="A54:K54"/>
  </mergeCells>
  <pageMargins left="0.31496062992125984" right="0.31496062992125984" top="0.59055118110236227" bottom="0.59055118110236227" header="0.31496062992125984" footer="0.31496062992125984"/>
  <pageSetup paperSize="9" scale="60" orientation="landscape" r:id="rId1"/>
  <rowBreaks count="5" manualBreakCount="5">
    <brk id="52" max="16383" man="1"/>
    <brk id="102" max="21" man="1"/>
    <brk id="159" max="21" man="1"/>
    <brk id="203" max="21" man="1"/>
    <brk id="231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</vt:lpstr>
      <vt:lpstr>výdaje</vt:lpstr>
      <vt:lpstr>příjmy!Oblast_tisku</vt:lpstr>
      <vt:lpstr>výdaje!Oblast_tisku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2018-07-09T09:32:08Z</cp:lastPrinted>
  <dcterms:created xsi:type="dcterms:W3CDTF">2017-09-27T07:59:29Z</dcterms:created>
  <dcterms:modified xsi:type="dcterms:W3CDTF">2018-07-09T09:32:19Z</dcterms:modified>
</cp:coreProperties>
</file>